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mizuno-pc\Desktop\GOLF-WEB\document\"/>
    </mc:Choice>
  </mc:AlternateContent>
  <xr:revisionPtr revIDLastSave="0" documentId="13_ncr:1_{AB5EBD8B-4FB4-447A-A557-A8D485388AA6}" xr6:coauthVersionLast="47" xr6:coauthVersionMax="47" xr10:uidLastSave="{00000000-0000-0000-0000-000000000000}"/>
  <bookViews>
    <workbookView xWindow="-108" yWindow="-108" windowWidth="23256" windowHeight="12576" tabRatio="829" xr2:uid="{00000000-000D-0000-FFFF-FFFF00000000}"/>
  </bookViews>
  <sheets>
    <sheet name="大会要項" sheetId="1" r:id="rId1"/>
    <sheet name="会場図" sheetId="28" r:id="rId2"/>
    <sheet name="個人申込" sheetId="9" r:id="rId3"/>
    <sheet name="団体申込" sheetId="6" r:id="rId4"/>
    <sheet name="Sheet5" sheetId="25" state="hidden" r:id="rId5"/>
    <sheet name="利用証明書" sheetId="22" r:id="rId6"/>
    <sheet name="申請書（指定ラウンド）" sheetId="23" r:id="rId7"/>
    <sheet name="申請書（大会初日）" sheetId="26" r:id="rId8"/>
    <sheet name="申請書（大会最終日)" sheetId="27" r:id="rId9"/>
  </sheets>
  <definedNames>
    <definedName name="_xlnm.Print_Area" localSheetId="1">会場図!$A$1:$J$60</definedName>
    <definedName name="_xlnm.Print_Area" localSheetId="2">個人申込!$A$1:$K$39</definedName>
    <definedName name="_xlnm.Print_Area" localSheetId="6">'申請書（指定ラウンド）'!$A$1:$R$25</definedName>
    <definedName name="_xlnm.Print_Area" localSheetId="8">'申請書（大会最終日)'!$A$1:$R$25</definedName>
    <definedName name="_xlnm.Print_Area" localSheetId="7">'申請書（大会初日）'!$A$1:$R$25</definedName>
    <definedName name="_xlnm.Print_Area" localSheetId="0">大会要項!$A$1:$L$122</definedName>
    <definedName name="_xlnm.Print_Area" localSheetId="3">団体申込!$A$1:$M$46</definedName>
    <definedName name="_xlnm.Print_Area" localSheetId="5">利用証明書!$A$1:$J$37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7" i="6" l="1"/>
  <c r="M41" i="6" l="1"/>
  <c r="M39" i="6"/>
  <c r="Q2" i="27" l="1"/>
  <c r="Q28" i="27" s="1"/>
  <c r="E43" i="27"/>
  <c r="E42" i="27"/>
  <c r="E41" i="27"/>
  <c r="E40" i="27"/>
  <c r="E39" i="27"/>
  <c r="E38" i="27"/>
  <c r="E37" i="27"/>
  <c r="E36" i="27"/>
  <c r="E35" i="27"/>
  <c r="E34" i="27"/>
  <c r="E33" i="27"/>
  <c r="E32" i="27"/>
  <c r="C27" i="27"/>
  <c r="E17" i="27"/>
  <c r="E16" i="27"/>
  <c r="E15" i="27"/>
  <c r="E14" i="27"/>
  <c r="E13" i="27"/>
  <c r="E12" i="27"/>
  <c r="E11" i="27"/>
  <c r="E10" i="27"/>
  <c r="E9" i="27"/>
  <c r="E8" i="27"/>
  <c r="E7" i="27"/>
  <c r="E6" i="27"/>
  <c r="C1" i="27"/>
  <c r="Q2" i="26"/>
  <c r="Q28" i="26" s="1"/>
  <c r="E43" i="26"/>
  <c r="E42" i="26"/>
  <c r="E41" i="26"/>
  <c r="E40" i="26"/>
  <c r="E39" i="26"/>
  <c r="E38" i="26"/>
  <c r="E37" i="26"/>
  <c r="E36" i="26"/>
  <c r="E35" i="26"/>
  <c r="E34" i="26"/>
  <c r="E33" i="26"/>
  <c r="E32" i="26"/>
  <c r="C27" i="26"/>
  <c r="E17" i="26"/>
  <c r="E16" i="26"/>
  <c r="E15" i="26"/>
  <c r="E14" i="26"/>
  <c r="E13" i="26"/>
  <c r="E12" i="26"/>
  <c r="E11" i="26"/>
  <c r="E10" i="26"/>
  <c r="E9" i="26"/>
  <c r="E8" i="26"/>
  <c r="E7" i="26"/>
  <c r="E6" i="26"/>
  <c r="C1" i="26"/>
  <c r="E43" i="23"/>
  <c r="E42" i="23"/>
  <c r="E41" i="23"/>
  <c r="E40" i="23"/>
  <c r="E39" i="23"/>
  <c r="E38" i="23"/>
  <c r="E37" i="23"/>
  <c r="E36" i="23"/>
  <c r="E35" i="23"/>
  <c r="E34" i="23"/>
  <c r="E33" i="23"/>
  <c r="E32" i="23"/>
  <c r="C27" i="23"/>
  <c r="Q2" i="23"/>
  <c r="Q28" i="23" s="1"/>
  <c r="C1" i="23"/>
  <c r="B12" i="25"/>
  <c r="A12" i="25" s="1"/>
  <c r="B13" i="25"/>
  <c r="A13" i="25" s="1"/>
  <c r="B14" i="25"/>
  <c r="A14" i="25" s="1"/>
  <c r="B15" i="25"/>
  <c r="A15" i="25" s="1"/>
  <c r="B16" i="25"/>
  <c r="A16" i="25" s="1"/>
  <c r="B17" i="25"/>
  <c r="A17" i="25" s="1"/>
  <c r="B18" i="25"/>
  <c r="A18" i="25" s="1"/>
  <c r="B19" i="25"/>
  <c r="A19" i="25" s="1"/>
  <c r="B20" i="25"/>
  <c r="A20" i="25" s="1"/>
  <c r="B11" i="25"/>
  <c r="A11" i="25" s="1"/>
  <c r="B3" i="25"/>
  <c r="A3" i="25" s="1"/>
  <c r="B4" i="25"/>
  <c r="A4" i="25" s="1"/>
  <c r="B5" i="25"/>
  <c r="A5" i="25" s="1"/>
  <c r="B6" i="25"/>
  <c r="A6" i="25" s="1"/>
  <c r="B7" i="25"/>
  <c r="A7" i="25" s="1"/>
  <c r="B8" i="25"/>
  <c r="A8" i="25" s="1"/>
  <c r="B9" i="25"/>
  <c r="A9" i="25" s="1"/>
  <c r="B10" i="25"/>
  <c r="A10" i="25" s="1"/>
  <c r="B2" i="25"/>
  <c r="A2" i="25" s="1"/>
  <c r="B1" i="25"/>
  <c r="A1" i="25" s="1"/>
  <c r="E6" i="23"/>
  <c r="E7" i="23"/>
  <c r="E8" i="23"/>
  <c r="E9" i="23"/>
  <c r="E10" i="23"/>
  <c r="E11" i="23"/>
  <c r="E12" i="23"/>
  <c r="E13" i="23"/>
  <c r="E14" i="23"/>
  <c r="E15" i="23"/>
  <c r="E16" i="23"/>
  <c r="E17" i="23"/>
  <c r="F28" i="22"/>
  <c r="I10" i="22"/>
  <c r="A39" i="27" l="1"/>
  <c r="A6" i="26"/>
  <c r="A10" i="26"/>
  <c r="A14" i="26"/>
  <c r="A17" i="26"/>
  <c r="A35" i="26"/>
  <c r="A39" i="26"/>
  <c r="A9" i="27"/>
  <c r="A13" i="27"/>
  <c r="A34" i="27"/>
  <c r="A38" i="27"/>
  <c r="A9" i="26"/>
  <c r="A13" i="26"/>
  <c r="A34" i="26"/>
  <c r="A38" i="26"/>
  <c r="A8" i="27"/>
  <c r="A12" i="27"/>
  <c r="A16" i="27"/>
  <c r="A33" i="27"/>
  <c r="A37" i="27"/>
  <c r="A8" i="26"/>
  <c r="A12" i="26"/>
  <c r="A16" i="26"/>
  <c r="A33" i="26"/>
  <c r="A37" i="26"/>
  <c r="A7" i="27"/>
  <c r="A11" i="27"/>
  <c r="A15" i="27"/>
  <c r="A32" i="27"/>
  <c r="A36" i="27"/>
  <c r="A7" i="26"/>
  <c r="A11" i="26"/>
  <c r="A15" i="26"/>
  <c r="A32" i="26"/>
  <c r="A36" i="26"/>
  <c r="A6" i="27"/>
  <c r="A10" i="27"/>
  <c r="A14" i="27"/>
  <c r="A17" i="27"/>
  <c r="A35" i="27"/>
  <c r="A39" i="23"/>
  <c r="A35" i="23"/>
  <c r="A15" i="23"/>
  <c r="A11" i="23"/>
  <c r="A7" i="23"/>
  <c r="A38" i="23"/>
  <c r="A34" i="23"/>
  <c r="A14" i="23"/>
  <c r="A10" i="23"/>
  <c r="A6" i="23"/>
  <c r="A37" i="23"/>
  <c r="A33" i="23"/>
  <c r="A17" i="23"/>
  <c r="A13" i="23"/>
  <c r="A9" i="23"/>
  <c r="A36" i="23"/>
  <c r="A32" i="23"/>
  <c r="A16" i="23"/>
  <c r="A12" i="23"/>
  <c r="A8" i="23"/>
  <c r="A44" i="6"/>
  <c r="A45" i="6" s="1"/>
  <c r="A46" i="6" s="1"/>
  <c r="A2" i="6"/>
  <c r="A1" i="6"/>
  <c r="A2" i="9"/>
  <c r="A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600-000001000000}">
      <text>
        <r>
          <rPr>
            <b/>
            <sz val="14"/>
            <color indexed="81"/>
            <rFont val="ＭＳ Ｐゴシック"/>
            <family val="3"/>
            <charset val="128"/>
          </rPr>
          <t>①在校生
②教員</t>
        </r>
      </text>
    </comment>
    <comment ref="F6" authorId="0" shapeId="0" xr:uid="{00000000-0006-0000-0600-000002000000}">
      <text>
        <r>
          <rPr>
            <b/>
            <sz val="9"/>
            <color indexed="81"/>
            <rFont val="ＭＳ Ｐゴシック"/>
            <family val="3"/>
            <charset val="128"/>
          </rPr>
          <t>①在校生
②教　員</t>
        </r>
      </text>
    </comment>
    <comment ref="F7" authorId="0" shapeId="0" xr:uid="{00000000-0006-0000-0600-000003000000}">
      <text>
        <r>
          <rPr>
            <b/>
            <sz val="9"/>
            <color indexed="81"/>
            <rFont val="ＭＳ Ｐゴシック"/>
            <family val="3"/>
            <charset val="128"/>
          </rPr>
          <t>①在校生
②教　員</t>
        </r>
      </text>
    </comment>
    <comment ref="F8" authorId="0" shapeId="0" xr:uid="{00000000-0006-0000-0600-000004000000}">
      <text>
        <r>
          <rPr>
            <b/>
            <sz val="9"/>
            <color indexed="81"/>
            <rFont val="ＭＳ Ｐゴシック"/>
            <family val="3"/>
            <charset val="128"/>
          </rPr>
          <t>①在校生
②教　員</t>
        </r>
      </text>
    </comment>
    <comment ref="F9" authorId="0" shapeId="0" xr:uid="{00000000-0006-0000-0600-000005000000}">
      <text>
        <r>
          <rPr>
            <b/>
            <sz val="9"/>
            <color indexed="81"/>
            <rFont val="ＭＳ Ｐゴシック"/>
            <family val="3"/>
            <charset val="128"/>
          </rPr>
          <t>①在校生
②教　員</t>
        </r>
      </text>
    </comment>
    <comment ref="F10" authorId="0" shapeId="0" xr:uid="{00000000-0006-0000-0600-000006000000}">
      <text>
        <r>
          <rPr>
            <b/>
            <sz val="9"/>
            <color indexed="81"/>
            <rFont val="ＭＳ Ｐゴシック"/>
            <family val="3"/>
            <charset val="128"/>
          </rPr>
          <t>①在校生
②教　員</t>
        </r>
      </text>
    </comment>
    <comment ref="F11" authorId="0" shapeId="0" xr:uid="{00000000-0006-0000-0600-000007000000}">
      <text>
        <r>
          <rPr>
            <b/>
            <sz val="9"/>
            <color indexed="81"/>
            <rFont val="ＭＳ Ｐゴシック"/>
            <family val="3"/>
            <charset val="128"/>
          </rPr>
          <t>①在校生
②教　員</t>
        </r>
      </text>
    </comment>
    <comment ref="F12" authorId="0" shapeId="0" xr:uid="{00000000-0006-0000-0600-000008000000}">
      <text>
        <r>
          <rPr>
            <b/>
            <sz val="9"/>
            <color indexed="81"/>
            <rFont val="ＭＳ Ｐゴシック"/>
            <family val="3"/>
            <charset val="128"/>
          </rPr>
          <t>①在校生
②教　員</t>
        </r>
      </text>
    </comment>
    <comment ref="F13" authorId="0" shapeId="0" xr:uid="{00000000-0006-0000-0600-000009000000}">
      <text>
        <r>
          <rPr>
            <b/>
            <sz val="9"/>
            <color indexed="81"/>
            <rFont val="ＭＳ Ｐゴシック"/>
            <family val="3"/>
            <charset val="128"/>
          </rPr>
          <t>①在校生
②教　員</t>
        </r>
      </text>
    </comment>
    <comment ref="F14" authorId="0" shapeId="0" xr:uid="{00000000-0006-0000-0600-00000A000000}">
      <text>
        <r>
          <rPr>
            <b/>
            <sz val="9"/>
            <color indexed="81"/>
            <rFont val="ＭＳ Ｐゴシック"/>
            <family val="3"/>
            <charset val="128"/>
          </rPr>
          <t>①在校生
②教　員</t>
        </r>
      </text>
    </comment>
    <comment ref="F15" authorId="0" shapeId="0" xr:uid="{00000000-0006-0000-0600-00000B000000}">
      <text>
        <r>
          <rPr>
            <b/>
            <sz val="9"/>
            <color indexed="81"/>
            <rFont val="ＭＳ Ｐゴシック"/>
            <family val="3"/>
            <charset val="128"/>
          </rPr>
          <t>①在校生
②教　員</t>
        </r>
      </text>
    </comment>
    <comment ref="F16" authorId="0" shapeId="0" xr:uid="{00000000-0006-0000-0600-00000C000000}">
      <text>
        <r>
          <rPr>
            <b/>
            <sz val="9"/>
            <color indexed="81"/>
            <rFont val="ＭＳ Ｐゴシック"/>
            <family val="3"/>
            <charset val="128"/>
          </rPr>
          <t>①在校生
②教　員</t>
        </r>
      </text>
    </comment>
    <comment ref="F17" authorId="0" shapeId="0" xr:uid="{00000000-0006-0000-0600-00000D000000}">
      <text>
        <r>
          <rPr>
            <b/>
            <sz val="9"/>
            <color indexed="81"/>
            <rFont val="ＭＳ Ｐゴシック"/>
            <family val="3"/>
            <charset val="128"/>
          </rPr>
          <t>①在校生
②教　員</t>
        </r>
      </text>
    </comment>
    <comment ref="F30" authorId="0" shapeId="0" xr:uid="{00000000-0006-0000-0600-00000E000000}">
      <text>
        <r>
          <rPr>
            <b/>
            <sz val="14"/>
            <color indexed="81"/>
            <rFont val="ＭＳ Ｐゴシック"/>
            <family val="3"/>
            <charset val="128"/>
          </rPr>
          <t>①在校生
②教員</t>
        </r>
      </text>
    </comment>
    <comment ref="F32" authorId="0" shapeId="0" xr:uid="{00000000-0006-0000-0600-00000F000000}">
      <text>
        <r>
          <rPr>
            <b/>
            <sz val="9"/>
            <color indexed="81"/>
            <rFont val="ＭＳ Ｐゴシック"/>
            <family val="3"/>
            <charset val="128"/>
          </rPr>
          <t>①在校生
②教　員</t>
        </r>
      </text>
    </comment>
    <comment ref="F33" authorId="0" shapeId="0" xr:uid="{00000000-0006-0000-0600-000010000000}">
      <text>
        <r>
          <rPr>
            <b/>
            <sz val="9"/>
            <color indexed="81"/>
            <rFont val="ＭＳ Ｐゴシック"/>
            <family val="3"/>
            <charset val="128"/>
          </rPr>
          <t>①在校生
②教　員</t>
        </r>
      </text>
    </comment>
    <comment ref="F34" authorId="0" shapeId="0" xr:uid="{00000000-0006-0000-0600-000011000000}">
      <text>
        <r>
          <rPr>
            <b/>
            <sz val="9"/>
            <color indexed="81"/>
            <rFont val="ＭＳ Ｐゴシック"/>
            <family val="3"/>
            <charset val="128"/>
          </rPr>
          <t>①在校生
②教　員</t>
        </r>
      </text>
    </comment>
    <comment ref="F35" authorId="0" shapeId="0" xr:uid="{00000000-0006-0000-0600-000012000000}">
      <text>
        <r>
          <rPr>
            <b/>
            <sz val="9"/>
            <color indexed="81"/>
            <rFont val="ＭＳ Ｐゴシック"/>
            <family val="3"/>
            <charset val="128"/>
          </rPr>
          <t>①在校生
②教　員</t>
        </r>
      </text>
    </comment>
    <comment ref="F36" authorId="0" shapeId="0" xr:uid="{00000000-0006-0000-0600-000013000000}">
      <text>
        <r>
          <rPr>
            <b/>
            <sz val="9"/>
            <color indexed="81"/>
            <rFont val="ＭＳ Ｐゴシック"/>
            <family val="3"/>
            <charset val="128"/>
          </rPr>
          <t>①在校生
②教　員</t>
        </r>
      </text>
    </comment>
    <comment ref="F37" authorId="0" shapeId="0" xr:uid="{00000000-0006-0000-0600-000014000000}">
      <text>
        <r>
          <rPr>
            <b/>
            <sz val="9"/>
            <color indexed="81"/>
            <rFont val="ＭＳ Ｐゴシック"/>
            <family val="3"/>
            <charset val="128"/>
          </rPr>
          <t>①在校生
②教　員</t>
        </r>
      </text>
    </comment>
    <comment ref="F38" authorId="0" shapeId="0" xr:uid="{00000000-0006-0000-0600-000015000000}">
      <text>
        <r>
          <rPr>
            <b/>
            <sz val="9"/>
            <color indexed="81"/>
            <rFont val="ＭＳ Ｐゴシック"/>
            <family val="3"/>
            <charset val="128"/>
          </rPr>
          <t>①在校生
②教　員</t>
        </r>
      </text>
    </comment>
    <comment ref="F39" authorId="0" shapeId="0" xr:uid="{00000000-0006-0000-0600-000016000000}">
      <text>
        <r>
          <rPr>
            <b/>
            <sz val="9"/>
            <color indexed="81"/>
            <rFont val="ＭＳ Ｐゴシック"/>
            <family val="3"/>
            <charset val="128"/>
          </rPr>
          <t>①在校生
②教　員</t>
        </r>
      </text>
    </comment>
    <comment ref="F40" authorId="0" shapeId="0" xr:uid="{00000000-0006-0000-0600-000017000000}">
      <text>
        <r>
          <rPr>
            <b/>
            <sz val="9"/>
            <color indexed="81"/>
            <rFont val="ＭＳ Ｐゴシック"/>
            <family val="3"/>
            <charset val="128"/>
          </rPr>
          <t>①在校生
②教　員</t>
        </r>
      </text>
    </comment>
    <comment ref="F41" authorId="0" shapeId="0" xr:uid="{00000000-0006-0000-0600-000018000000}">
      <text>
        <r>
          <rPr>
            <b/>
            <sz val="9"/>
            <color indexed="81"/>
            <rFont val="ＭＳ Ｐゴシック"/>
            <family val="3"/>
            <charset val="128"/>
          </rPr>
          <t>①在校生
②教　員</t>
        </r>
      </text>
    </comment>
    <comment ref="F42" authorId="0" shapeId="0" xr:uid="{00000000-0006-0000-0600-000019000000}">
      <text>
        <r>
          <rPr>
            <b/>
            <sz val="9"/>
            <color indexed="81"/>
            <rFont val="ＭＳ Ｐゴシック"/>
            <family val="3"/>
            <charset val="128"/>
          </rPr>
          <t>①在校生
②教　員</t>
        </r>
      </text>
    </comment>
    <comment ref="F43" authorId="0" shapeId="0" xr:uid="{00000000-0006-0000-0600-00001A00000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700-000001000000}">
      <text>
        <r>
          <rPr>
            <b/>
            <sz val="14"/>
            <color indexed="81"/>
            <rFont val="ＭＳ Ｐゴシック"/>
            <family val="3"/>
            <charset val="128"/>
          </rPr>
          <t>①在校生
②教員</t>
        </r>
      </text>
    </comment>
    <comment ref="F6" authorId="0" shapeId="0" xr:uid="{00000000-0006-0000-0700-000002000000}">
      <text>
        <r>
          <rPr>
            <b/>
            <sz val="9"/>
            <color indexed="81"/>
            <rFont val="ＭＳ Ｐゴシック"/>
            <family val="3"/>
            <charset val="128"/>
          </rPr>
          <t>①在校生
②教　員</t>
        </r>
      </text>
    </comment>
    <comment ref="F7" authorId="0" shapeId="0" xr:uid="{00000000-0006-0000-0700-000003000000}">
      <text>
        <r>
          <rPr>
            <b/>
            <sz val="9"/>
            <color indexed="81"/>
            <rFont val="ＭＳ Ｐゴシック"/>
            <family val="3"/>
            <charset val="128"/>
          </rPr>
          <t>①在校生
②教　員</t>
        </r>
      </text>
    </comment>
    <comment ref="F8" authorId="0" shapeId="0" xr:uid="{00000000-0006-0000-0700-000004000000}">
      <text>
        <r>
          <rPr>
            <b/>
            <sz val="9"/>
            <color indexed="81"/>
            <rFont val="ＭＳ Ｐゴシック"/>
            <family val="3"/>
            <charset val="128"/>
          </rPr>
          <t>①在校生
②教　員</t>
        </r>
      </text>
    </comment>
    <comment ref="F9" authorId="0" shapeId="0" xr:uid="{00000000-0006-0000-0700-000005000000}">
      <text>
        <r>
          <rPr>
            <b/>
            <sz val="9"/>
            <color indexed="81"/>
            <rFont val="ＭＳ Ｐゴシック"/>
            <family val="3"/>
            <charset val="128"/>
          </rPr>
          <t>①在校生
②教　員</t>
        </r>
      </text>
    </comment>
    <comment ref="F10" authorId="0" shapeId="0" xr:uid="{00000000-0006-0000-0700-000006000000}">
      <text>
        <r>
          <rPr>
            <b/>
            <sz val="9"/>
            <color indexed="81"/>
            <rFont val="ＭＳ Ｐゴシック"/>
            <family val="3"/>
            <charset val="128"/>
          </rPr>
          <t>①在校生
②教　員</t>
        </r>
      </text>
    </comment>
    <comment ref="F11" authorId="0" shapeId="0" xr:uid="{00000000-0006-0000-0700-000007000000}">
      <text>
        <r>
          <rPr>
            <b/>
            <sz val="9"/>
            <color indexed="81"/>
            <rFont val="ＭＳ Ｐゴシック"/>
            <family val="3"/>
            <charset val="128"/>
          </rPr>
          <t>①在校生
②教　員</t>
        </r>
      </text>
    </comment>
    <comment ref="F12" authorId="0" shapeId="0" xr:uid="{00000000-0006-0000-0700-000008000000}">
      <text>
        <r>
          <rPr>
            <b/>
            <sz val="9"/>
            <color indexed="81"/>
            <rFont val="ＭＳ Ｐゴシック"/>
            <family val="3"/>
            <charset val="128"/>
          </rPr>
          <t>①在校生
②教　員</t>
        </r>
      </text>
    </comment>
    <comment ref="F13" authorId="0" shapeId="0" xr:uid="{00000000-0006-0000-0700-000009000000}">
      <text>
        <r>
          <rPr>
            <b/>
            <sz val="9"/>
            <color indexed="81"/>
            <rFont val="ＭＳ Ｐゴシック"/>
            <family val="3"/>
            <charset val="128"/>
          </rPr>
          <t>①在校生
②教　員</t>
        </r>
      </text>
    </comment>
    <comment ref="F14" authorId="0" shapeId="0" xr:uid="{00000000-0006-0000-0700-00000A000000}">
      <text>
        <r>
          <rPr>
            <b/>
            <sz val="9"/>
            <color indexed="81"/>
            <rFont val="ＭＳ Ｐゴシック"/>
            <family val="3"/>
            <charset val="128"/>
          </rPr>
          <t>①在校生
②教　員</t>
        </r>
      </text>
    </comment>
    <comment ref="F15" authorId="0" shapeId="0" xr:uid="{00000000-0006-0000-0700-00000B000000}">
      <text>
        <r>
          <rPr>
            <b/>
            <sz val="9"/>
            <color indexed="81"/>
            <rFont val="ＭＳ Ｐゴシック"/>
            <family val="3"/>
            <charset val="128"/>
          </rPr>
          <t>①在校生
②教　員</t>
        </r>
      </text>
    </comment>
    <comment ref="F16" authorId="0" shapeId="0" xr:uid="{00000000-0006-0000-0700-00000C000000}">
      <text>
        <r>
          <rPr>
            <b/>
            <sz val="9"/>
            <color indexed="81"/>
            <rFont val="ＭＳ Ｐゴシック"/>
            <family val="3"/>
            <charset val="128"/>
          </rPr>
          <t>①在校生
②教　員</t>
        </r>
      </text>
    </comment>
    <comment ref="F17" authorId="0" shapeId="0" xr:uid="{00000000-0006-0000-0700-00000D000000}">
      <text>
        <r>
          <rPr>
            <b/>
            <sz val="9"/>
            <color indexed="81"/>
            <rFont val="ＭＳ Ｐゴシック"/>
            <family val="3"/>
            <charset val="128"/>
          </rPr>
          <t>①在校生
②教　員</t>
        </r>
      </text>
    </comment>
    <comment ref="F30" authorId="0" shapeId="0" xr:uid="{00000000-0006-0000-0700-00000E000000}">
      <text>
        <r>
          <rPr>
            <b/>
            <sz val="14"/>
            <color indexed="81"/>
            <rFont val="ＭＳ Ｐゴシック"/>
            <family val="3"/>
            <charset val="128"/>
          </rPr>
          <t>①在校生
②教員</t>
        </r>
      </text>
    </comment>
    <comment ref="F32" authorId="0" shapeId="0" xr:uid="{00000000-0006-0000-0700-00000F000000}">
      <text>
        <r>
          <rPr>
            <b/>
            <sz val="9"/>
            <color indexed="81"/>
            <rFont val="ＭＳ Ｐゴシック"/>
            <family val="3"/>
            <charset val="128"/>
          </rPr>
          <t>①在校生
②教　員</t>
        </r>
      </text>
    </comment>
    <comment ref="F33" authorId="0" shapeId="0" xr:uid="{00000000-0006-0000-0700-000010000000}">
      <text>
        <r>
          <rPr>
            <b/>
            <sz val="9"/>
            <color indexed="81"/>
            <rFont val="ＭＳ Ｐゴシック"/>
            <family val="3"/>
            <charset val="128"/>
          </rPr>
          <t>①在校生
②教　員</t>
        </r>
      </text>
    </comment>
    <comment ref="F34" authorId="0" shapeId="0" xr:uid="{00000000-0006-0000-0700-000011000000}">
      <text>
        <r>
          <rPr>
            <b/>
            <sz val="9"/>
            <color indexed="81"/>
            <rFont val="ＭＳ Ｐゴシック"/>
            <family val="3"/>
            <charset val="128"/>
          </rPr>
          <t>①在校生
②教　員</t>
        </r>
      </text>
    </comment>
    <comment ref="F35" authorId="0" shapeId="0" xr:uid="{00000000-0006-0000-0700-000012000000}">
      <text>
        <r>
          <rPr>
            <b/>
            <sz val="9"/>
            <color indexed="81"/>
            <rFont val="ＭＳ Ｐゴシック"/>
            <family val="3"/>
            <charset val="128"/>
          </rPr>
          <t>①在校生
②教　員</t>
        </r>
      </text>
    </comment>
    <comment ref="F36" authorId="0" shapeId="0" xr:uid="{00000000-0006-0000-0700-000013000000}">
      <text>
        <r>
          <rPr>
            <b/>
            <sz val="9"/>
            <color indexed="81"/>
            <rFont val="ＭＳ Ｐゴシック"/>
            <family val="3"/>
            <charset val="128"/>
          </rPr>
          <t>①在校生
②教　員</t>
        </r>
      </text>
    </comment>
    <comment ref="F37" authorId="0" shapeId="0" xr:uid="{00000000-0006-0000-0700-000014000000}">
      <text>
        <r>
          <rPr>
            <b/>
            <sz val="9"/>
            <color indexed="81"/>
            <rFont val="ＭＳ Ｐゴシック"/>
            <family val="3"/>
            <charset val="128"/>
          </rPr>
          <t>①在校生
②教　員</t>
        </r>
      </text>
    </comment>
    <comment ref="F38" authorId="0" shapeId="0" xr:uid="{00000000-0006-0000-0700-000015000000}">
      <text>
        <r>
          <rPr>
            <b/>
            <sz val="9"/>
            <color indexed="81"/>
            <rFont val="ＭＳ Ｐゴシック"/>
            <family val="3"/>
            <charset val="128"/>
          </rPr>
          <t>①在校生
②教　員</t>
        </r>
      </text>
    </comment>
    <comment ref="F39" authorId="0" shapeId="0" xr:uid="{00000000-0006-0000-0700-000016000000}">
      <text>
        <r>
          <rPr>
            <b/>
            <sz val="9"/>
            <color indexed="81"/>
            <rFont val="ＭＳ Ｐゴシック"/>
            <family val="3"/>
            <charset val="128"/>
          </rPr>
          <t>①在校生
②教　員</t>
        </r>
      </text>
    </comment>
    <comment ref="F40" authorId="0" shapeId="0" xr:uid="{00000000-0006-0000-0700-000017000000}">
      <text>
        <r>
          <rPr>
            <b/>
            <sz val="9"/>
            <color indexed="81"/>
            <rFont val="ＭＳ Ｐゴシック"/>
            <family val="3"/>
            <charset val="128"/>
          </rPr>
          <t>①在校生
②教　員</t>
        </r>
      </text>
    </comment>
    <comment ref="F41" authorId="0" shapeId="0" xr:uid="{00000000-0006-0000-0700-000018000000}">
      <text>
        <r>
          <rPr>
            <b/>
            <sz val="9"/>
            <color indexed="81"/>
            <rFont val="ＭＳ Ｐゴシック"/>
            <family val="3"/>
            <charset val="128"/>
          </rPr>
          <t>①在校生
②教　員</t>
        </r>
      </text>
    </comment>
    <comment ref="F42" authorId="0" shapeId="0" xr:uid="{00000000-0006-0000-0700-000019000000}">
      <text>
        <r>
          <rPr>
            <b/>
            <sz val="9"/>
            <color indexed="81"/>
            <rFont val="ＭＳ Ｐゴシック"/>
            <family val="3"/>
            <charset val="128"/>
          </rPr>
          <t>①在校生
②教　員</t>
        </r>
      </text>
    </comment>
    <comment ref="F43" authorId="0" shapeId="0" xr:uid="{00000000-0006-0000-0700-00001A000000}">
      <text>
        <r>
          <rPr>
            <b/>
            <sz val="9"/>
            <color indexed="81"/>
            <rFont val="ＭＳ Ｐゴシック"/>
            <family val="3"/>
            <charset val="128"/>
          </rPr>
          <t>①在校生
②教　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800-000001000000}">
      <text>
        <r>
          <rPr>
            <b/>
            <sz val="14"/>
            <color indexed="81"/>
            <rFont val="ＭＳ Ｐゴシック"/>
            <family val="3"/>
            <charset val="128"/>
          </rPr>
          <t>①在校生
②教員</t>
        </r>
      </text>
    </comment>
    <comment ref="F6" authorId="0" shapeId="0" xr:uid="{00000000-0006-0000-0800-000002000000}">
      <text>
        <r>
          <rPr>
            <b/>
            <sz val="9"/>
            <color indexed="81"/>
            <rFont val="ＭＳ Ｐゴシック"/>
            <family val="3"/>
            <charset val="128"/>
          </rPr>
          <t>①在校生
②教　員</t>
        </r>
      </text>
    </comment>
    <comment ref="F7" authorId="0" shapeId="0" xr:uid="{00000000-0006-0000-0800-000003000000}">
      <text>
        <r>
          <rPr>
            <b/>
            <sz val="9"/>
            <color indexed="81"/>
            <rFont val="ＭＳ Ｐゴシック"/>
            <family val="3"/>
            <charset val="128"/>
          </rPr>
          <t>①在校生
②教　員</t>
        </r>
      </text>
    </comment>
    <comment ref="F8" authorId="0" shapeId="0" xr:uid="{00000000-0006-0000-0800-000004000000}">
      <text>
        <r>
          <rPr>
            <b/>
            <sz val="9"/>
            <color indexed="81"/>
            <rFont val="ＭＳ Ｐゴシック"/>
            <family val="3"/>
            <charset val="128"/>
          </rPr>
          <t>①在校生
②教　員</t>
        </r>
      </text>
    </comment>
    <comment ref="F9" authorId="0" shapeId="0" xr:uid="{00000000-0006-0000-0800-000005000000}">
      <text>
        <r>
          <rPr>
            <b/>
            <sz val="9"/>
            <color indexed="81"/>
            <rFont val="ＭＳ Ｐゴシック"/>
            <family val="3"/>
            <charset val="128"/>
          </rPr>
          <t>①在校生
②教　員</t>
        </r>
      </text>
    </comment>
    <comment ref="F10" authorId="0" shapeId="0" xr:uid="{00000000-0006-0000-0800-000006000000}">
      <text>
        <r>
          <rPr>
            <b/>
            <sz val="9"/>
            <color indexed="81"/>
            <rFont val="ＭＳ Ｐゴシック"/>
            <family val="3"/>
            <charset val="128"/>
          </rPr>
          <t>①在校生
②教　員</t>
        </r>
      </text>
    </comment>
    <comment ref="F11" authorId="0" shapeId="0" xr:uid="{00000000-0006-0000-0800-000007000000}">
      <text>
        <r>
          <rPr>
            <b/>
            <sz val="9"/>
            <color indexed="81"/>
            <rFont val="ＭＳ Ｐゴシック"/>
            <family val="3"/>
            <charset val="128"/>
          </rPr>
          <t>①在校生
②教　員</t>
        </r>
      </text>
    </comment>
    <comment ref="F12" authorId="0" shapeId="0" xr:uid="{00000000-0006-0000-0800-000008000000}">
      <text>
        <r>
          <rPr>
            <b/>
            <sz val="9"/>
            <color indexed="81"/>
            <rFont val="ＭＳ Ｐゴシック"/>
            <family val="3"/>
            <charset val="128"/>
          </rPr>
          <t>①在校生
②教　員</t>
        </r>
      </text>
    </comment>
    <comment ref="F13" authorId="0" shapeId="0" xr:uid="{00000000-0006-0000-0800-000009000000}">
      <text>
        <r>
          <rPr>
            <b/>
            <sz val="9"/>
            <color indexed="81"/>
            <rFont val="ＭＳ Ｐゴシック"/>
            <family val="3"/>
            <charset val="128"/>
          </rPr>
          <t>①在校生
②教　員</t>
        </r>
      </text>
    </comment>
    <comment ref="F14" authorId="0" shapeId="0" xr:uid="{00000000-0006-0000-0800-00000A000000}">
      <text>
        <r>
          <rPr>
            <b/>
            <sz val="9"/>
            <color indexed="81"/>
            <rFont val="ＭＳ Ｐゴシック"/>
            <family val="3"/>
            <charset val="128"/>
          </rPr>
          <t>①在校生
②教　員</t>
        </r>
      </text>
    </comment>
    <comment ref="F15" authorId="0" shapeId="0" xr:uid="{00000000-0006-0000-0800-00000B000000}">
      <text>
        <r>
          <rPr>
            <b/>
            <sz val="9"/>
            <color indexed="81"/>
            <rFont val="ＭＳ Ｐゴシック"/>
            <family val="3"/>
            <charset val="128"/>
          </rPr>
          <t>①在校生
②教　員</t>
        </r>
      </text>
    </comment>
    <comment ref="F16" authorId="0" shapeId="0" xr:uid="{00000000-0006-0000-0800-00000C000000}">
      <text>
        <r>
          <rPr>
            <b/>
            <sz val="9"/>
            <color indexed="81"/>
            <rFont val="ＭＳ Ｐゴシック"/>
            <family val="3"/>
            <charset val="128"/>
          </rPr>
          <t>①在校生
②教　員</t>
        </r>
      </text>
    </comment>
    <comment ref="F17" authorId="0" shapeId="0" xr:uid="{00000000-0006-0000-0800-00000D000000}">
      <text>
        <r>
          <rPr>
            <b/>
            <sz val="9"/>
            <color indexed="81"/>
            <rFont val="ＭＳ Ｐゴシック"/>
            <family val="3"/>
            <charset val="128"/>
          </rPr>
          <t>①在校生
②教　員</t>
        </r>
      </text>
    </comment>
    <comment ref="F30" authorId="0" shapeId="0" xr:uid="{00000000-0006-0000-0800-00000E000000}">
      <text>
        <r>
          <rPr>
            <b/>
            <sz val="14"/>
            <color indexed="81"/>
            <rFont val="ＭＳ Ｐゴシック"/>
            <family val="3"/>
            <charset val="128"/>
          </rPr>
          <t>①在校生
②教員</t>
        </r>
      </text>
    </comment>
    <comment ref="F32" authorId="0" shapeId="0" xr:uid="{00000000-0006-0000-0800-00000F000000}">
      <text>
        <r>
          <rPr>
            <b/>
            <sz val="9"/>
            <color indexed="81"/>
            <rFont val="ＭＳ Ｐゴシック"/>
            <family val="3"/>
            <charset val="128"/>
          </rPr>
          <t>①在校生
②教　員</t>
        </r>
      </text>
    </comment>
    <comment ref="F33" authorId="0" shapeId="0" xr:uid="{00000000-0006-0000-0800-000010000000}">
      <text>
        <r>
          <rPr>
            <b/>
            <sz val="9"/>
            <color indexed="81"/>
            <rFont val="ＭＳ Ｐゴシック"/>
            <family val="3"/>
            <charset val="128"/>
          </rPr>
          <t>①在校生
②教　員</t>
        </r>
      </text>
    </comment>
    <comment ref="F34" authorId="0" shapeId="0" xr:uid="{00000000-0006-0000-0800-000011000000}">
      <text>
        <r>
          <rPr>
            <b/>
            <sz val="9"/>
            <color indexed="81"/>
            <rFont val="ＭＳ Ｐゴシック"/>
            <family val="3"/>
            <charset val="128"/>
          </rPr>
          <t>①在校生
②教　員</t>
        </r>
      </text>
    </comment>
    <comment ref="F35" authorId="0" shapeId="0" xr:uid="{00000000-0006-0000-0800-000012000000}">
      <text>
        <r>
          <rPr>
            <b/>
            <sz val="9"/>
            <color indexed="81"/>
            <rFont val="ＭＳ Ｐゴシック"/>
            <family val="3"/>
            <charset val="128"/>
          </rPr>
          <t>①在校生
②教　員</t>
        </r>
      </text>
    </comment>
    <comment ref="F36" authorId="0" shapeId="0" xr:uid="{00000000-0006-0000-0800-000013000000}">
      <text>
        <r>
          <rPr>
            <b/>
            <sz val="9"/>
            <color indexed="81"/>
            <rFont val="ＭＳ Ｐゴシック"/>
            <family val="3"/>
            <charset val="128"/>
          </rPr>
          <t>①在校生
②教　員</t>
        </r>
      </text>
    </comment>
    <comment ref="F37" authorId="0" shapeId="0" xr:uid="{00000000-0006-0000-0800-000014000000}">
      <text>
        <r>
          <rPr>
            <b/>
            <sz val="9"/>
            <color indexed="81"/>
            <rFont val="ＭＳ Ｐゴシック"/>
            <family val="3"/>
            <charset val="128"/>
          </rPr>
          <t>①在校生
②教　員</t>
        </r>
      </text>
    </comment>
    <comment ref="F38" authorId="0" shapeId="0" xr:uid="{00000000-0006-0000-0800-000015000000}">
      <text>
        <r>
          <rPr>
            <b/>
            <sz val="9"/>
            <color indexed="81"/>
            <rFont val="ＭＳ Ｐゴシック"/>
            <family val="3"/>
            <charset val="128"/>
          </rPr>
          <t>①在校生
②教　員</t>
        </r>
      </text>
    </comment>
    <comment ref="F39" authorId="0" shapeId="0" xr:uid="{00000000-0006-0000-0800-000016000000}">
      <text>
        <r>
          <rPr>
            <b/>
            <sz val="9"/>
            <color indexed="81"/>
            <rFont val="ＭＳ Ｐゴシック"/>
            <family val="3"/>
            <charset val="128"/>
          </rPr>
          <t>①在校生
②教　員</t>
        </r>
      </text>
    </comment>
    <comment ref="F40" authorId="0" shapeId="0" xr:uid="{00000000-0006-0000-0800-000017000000}">
      <text>
        <r>
          <rPr>
            <b/>
            <sz val="9"/>
            <color indexed="81"/>
            <rFont val="ＭＳ Ｐゴシック"/>
            <family val="3"/>
            <charset val="128"/>
          </rPr>
          <t>①在校生
②教　員</t>
        </r>
      </text>
    </comment>
    <comment ref="F41" authorId="0" shapeId="0" xr:uid="{00000000-0006-0000-0800-000018000000}">
      <text>
        <r>
          <rPr>
            <b/>
            <sz val="9"/>
            <color indexed="81"/>
            <rFont val="ＭＳ Ｐゴシック"/>
            <family val="3"/>
            <charset val="128"/>
          </rPr>
          <t>①在校生
②教　員</t>
        </r>
      </text>
    </comment>
    <comment ref="F42" authorId="0" shapeId="0" xr:uid="{00000000-0006-0000-0800-000019000000}">
      <text>
        <r>
          <rPr>
            <b/>
            <sz val="9"/>
            <color indexed="81"/>
            <rFont val="ＭＳ Ｐゴシック"/>
            <family val="3"/>
            <charset val="128"/>
          </rPr>
          <t>①在校生
②教　員</t>
        </r>
      </text>
    </comment>
    <comment ref="F43" authorId="0" shapeId="0" xr:uid="{00000000-0006-0000-0800-00001A00000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<sst xmlns="http://schemas.openxmlformats.org/spreadsheetml/2006/main" count="407" uniqueCount="269">
  <si>
    <t>８</t>
    <phoneticPr fontId="3"/>
  </si>
  <si>
    <t>場所</t>
    <rPh sb="0" eb="2">
      <t>バショ</t>
    </rPh>
    <phoneticPr fontId="4"/>
  </si>
  <si>
    <t>（２）本大会の各県予選会において出場資格を得たもの。（各県予選通過人数は別途通知）</t>
    <rPh sb="3" eb="6">
      <t>ホンタイカイ</t>
    </rPh>
    <rPh sb="11" eb="12">
      <t>カイ</t>
    </rPh>
    <rPh sb="16" eb="18">
      <t>シュツジョウ</t>
    </rPh>
    <rPh sb="18" eb="20">
      <t>シカク</t>
    </rPh>
    <rPh sb="21" eb="22">
      <t>エ</t>
    </rPh>
    <rPh sb="27" eb="28">
      <t>カク</t>
    </rPh>
    <phoneticPr fontId="3"/>
  </si>
  <si>
    <t>住所</t>
    <rPh sb="0" eb="2">
      <t>ジュウショ</t>
    </rPh>
    <phoneticPr fontId="3"/>
  </si>
  <si>
    <t>〒</t>
    <phoneticPr fontId="3"/>
  </si>
  <si>
    <t>電話番号</t>
    <rPh sb="0" eb="2">
      <t>デンワ</t>
    </rPh>
    <rPh sb="2" eb="4">
      <t>バンゴウ</t>
    </rPh>
    <phoneticPr fontId="3"/>
  </si>
  <si>
    <t>　参加者</t>
    <phoneticPr fontId="3"/>
  </si>
  <si>
    <r>
      <t>申　込　用　紙　</t>
    </r>
    <r>
      <rPr>
        <sz val="20"/>
        <rFont val="ＭＳ Ｐゴシック"/>
        <family val="3"/>
        <charset val="128"/>
      </rPr>
      <t>　</t>
    </r>
    <r>
      <rPr>
        <sz val="14"/>
        <rFont val="ＭＳ Ｐゴシック"/>
        <family val="3"/>
        <charset val="128"/>
      </rPr>
      <t>(個人加盟者用）</t>
    </r>
    <rPh sb="10" eb="12">
      <t>コジン</t>
    </rPh>
    <rPh sb="12" eb="15">
      <t>カメイシャ</t>
    </rPh>
    <rPh sb="15" eb="16">
      <t>ヨウ</t>
    </rPh>
    <phoneticPr fontId="3"/>
  </si>
  <si>
    <r>
      <t>申　込　用　紙　　</t>
    </r>
    <r>
      <rPr>
        <sz val="16"/>
        <rFont val="ＭＳ Ｐゴシック"/>
        <family val="3"/>
        <charset val="128"/>
      </rPr>
      <t>(団体加盟校用)</t>
    </r>
    <rPh sb="10" eb="12">
      <t>ダンタイ</t>
    </rPh>
    <rPh sb="12" eb="14">
      <t>カメイ</t>
    </rPh>
    <rPh sb="14" eb="15">
      <t>コウ</t>
    </rPh>
    <rPh sb="15" eb="16">
      <t>ヨウ</t>
    </rPh>
    <phoneticPr fontId="3"/>
  </si>
  <si>
    <t>顧問名</t>
    <rPh sb="0" eb="2">
      <t>コモン</t>
    </rPh>
    <rPh sb="2" eb="3">
      <t>メイ</t>
    </rPh>
    <phoneticPr fontId="3"/>
  </si>
  <si>
    <t>　　　　　</t>
  </si>
  <si>
    <t>スタート開始</t>
    <rPh sb="4" eb="6">
      <t>カイシ</t>
    </rPh>
    <phoneticPr fontId="3"/>
  </si>
  <si>
    <t>（大会事務局）</t>
    <rPh sb="1" eb="3">
      <t>タイカイ</t>
    </rPh>
    <rPh sb="3" eb="6">
      <t>ジムキョク</t>
    </rPh>
    <phoneticPr fontId="3"/>
  </si>
  <si>
    <t>練習場</t>
    <rPh sb="0" eb="3">
      <t>レンシュウジョウ</t>
    </rPh>
    <phoneticPr fontId="3"/>
  </si>
  <si>
    <t>後　　援　　　</t>
    <phoneticPr fontId="4"/>
  </si>
  <si>
    <t>全国出場枠</t>
    <rPh sb="2" eb="5">
      <t>シュツジョウワク</t>
    </rPh>
    <phoneticPr fontId="3"/>
  </si>
  <si>
    <t>学年</t>
  </si>
  <si>
    <t>性別</t>
  </si>
  <si>
    <t>男子の部</t>
    <rPh sb="0" eb="2">
      <t>ダンシ</t>
    </rPh>
    <rPh sb="3" eb="4">
      <t>ブ</t>
    </rPh>
    <phoneticPr fontId="3"/>
  </si>
  <si>
    <t>女子の部</t>
    <rPh sb="0" eb="2">
      <t>ジョシ</t>
    </rPh>
    <rPh sb="3" eb="4">
      <t>ブ</t>
    </rPh>
    <phoneticPr fontId="3"/>
  </si>
  <si>
    <t>名</t>
    <rPh sb="0" eb="1">
      <t>メイ</t>
    </rPh>
    <phoneticPr fontId="3"/>
  </si>
  <si>
    <t>学校名</t>
    <rPh sb="0" eb="3">
      <t>ガッコウメイ</t>
    </rPh>
    <phoneticPr fontId="3"/>
  </si>
  <si>
    <t>校長名</t>
    <rPh sb="0" eb="3">
      <t>コウチョウメイ</t>
    </rPh>
    <phoneticPr fontId="3"/>
  </si>
  <si>
    <t>印</t>
    <rPh sb="0" eb="1">
      <t>イン</t>
    </rPh>
    <phoneticPr fontId="3"/>
  </si>
  <si>
    <t>　　　　　　　　　℡</t>
  </si>
  <si>
    <t>保護者名</t>
    <rPh sb="0" eb="3">
      <t>ホゴシャ</t>
    </rPh>
    <rPh sb="3" eb="4">
      <t>メイ</t>
    </rPh>
    <phoneticPr fontId="3"/>
  </si>
  <si>
    <t>　　　　　　　　　　　　　　　　　　　　　　　　　　　　　　　　　　　　　　　　　</t>
    <phoneticPr fontId="3"/>
  </si>
  <si>
    <t>宿　　泊</t>
    <rPh sb="0" eb="1">
      <t>ヤド</t>
    </rPh>
    <rPh sb="3" eb="4">
      <t>ハク</t>
    </rPh>
    <phoneticPr fontId="3"/>
  </si>
  <si>
    <t>問い合わせ先</t>
    <rPh sb="0" eb="1">
      <t>ト</t>
    </rPh>
    <rPh sb="2" eb="3">
      <t>ア</t>
    </rPh>
    <rPh sb="5" eb="6">
      <t>サキ</t>
    </rPh>
    <phoneticPr fontId="3"/>
  </si>
  <si>
    <t>申し込み時の個人情報の一部、及び大会結果の個人情報については報道関係への提供に限り、使用を一任いたします。</t>
  </si>
  <si>
    <t>下記の者は本校生徒であり、本大会に出場することを認め、参加申し込みをいたします。</t>
    <rPh sb="3" eb="4">
      <t>モノ</t>
    </rPh>
    <rPh sb="5" eb="7">
      <t>ホンコウ</t>
    </rPh>
    <rPh sb="7" eb="9">
      <t>セイト</t>
    </rPh>
    <rPh sb="13" eb="14">
      <t>ホン</t>
    </rPh>
    <rPh sb="17" eb="19">
      <t>シュツジョウ</t>
    </rPh>
    <rPh sb="24" eb="25">
      <t>ミト</t>
    </rPh>
    <phoneticPr fontId="3"/>
  </si>
  <si>
    <t>引率者氏名</t>
    <rPh sb="0" eb="3">
      <t>インソツシャ</t>
    </rPh>
    <rPh sb="3" eb="5">
      <t>シメイ</t>
    </rPh>
    <phoneticPr fontId="3"/>
  </si>
  <si>
    <t>男・女</t>
    <rPh sb="0" eb="1">
      <t>オトコ</t>
    </rPh>
    <rPh sb="2" eb="3">
      <t>オンナ</t>
    </rPh>
    <phoneticPr fontId="3"/>
  </si>
  <si>
    <t xml:space="preserve"> ※引率顧問は３日間、競技運営の役割があります。</t>
    <phoneticPr fontId="3"/>
  </si>
  <si>
    <r>
      <t>※登録学校名は「高校」を除き、</t>
    </r>
    <r>
      <rPr>
        <sz val="16"/>
        <rFont val="ＭＳ Ｐゴシック"/>
        <family val="3"/>
        <charset val="128"/>
      </rPr>
      <t>６文字以内で表記</t>
    </r>
    <r>
      <rPr>
        <sz val="10.5"/>
        <rFont val="ＭＳ Ｐゴシック"/>
        <family val="3"/>
        <charset val="128"/>
      </rPr>
      <t>をお願いします。　　　（例　福井工大福井）</t>
    </r>
    <rPh sb="1" eb="3">
      <t>トウロク</t>
    </rPh>
    <rPh sb="3" eb="6">
      <t>ガッコウメイ</t>
    </rPh>
    <rPh sb="8" eb="10">
      <t>コウコウ</t>
    </rPh>
    <rPh sb="12" eb="13">
      <t>ノゾ</t>
    </rPh>
    <rPh sb="16" eb="17">
      <t>モン</t>
    </rPh>
    <rPh sb="17" eb="18">
      <t>ジ</t>
    </rPh>
    <rPh sb="18" eb="20">
      <t>イナイ</t>
    </rPh>
    <rPh sb="21" eb="23">
      <t>ヒョウキ</t>
    </rPh>
    <rPh sb="25" eb="26">
      <t>ネガ</t>
    </rPh>
    <rPh sb="35" eb="36">
      <t>レイ</t>
    </rPh>
    <rPh sb="37" eb="39">
      <t>フクイ</t>
    </rPh>
    <rPh sb="39" eb="41">
      <t>コウダイ</t>
    </rPh>
    <rPh sb="41" eb="43">
      <t>フクイ</t>
    </rPh>
    <phoneticPr fontId="3"/>
  </si>
  <si>
    <t>ﾌﾘｶﾞﾅ</t>
    <phoneticPr fontId="3"/>
  </si>
  <si>
    <r>
      <t>※組み合わせ表等の省略学校名（「高校」を除き、</t>
    </r>
    <r>
      <rPr>
        <sz val="16"/>
        <rFont val="ＭＳ Ｐゴシック"/>
        <family val="3"/>
        <charset val="128"/>
      </rPr>
      <t>６文字以内で表記</t>
    </r>
    <r>
      <rPr>
        <sz val="10.5"/>
        <rFont val="ＭＳ Ｐゴシック"/>
        <family val="3"/>
        <charset val="128"/>
      </rPr>
      <t>をお願いします。　　　例　福井工大福井）</t>
    </r>
    <rPh sb="1" eb="2">
      <t>ク</t>
    </rPh>
    <rPh sb="3" eb="4">
      <t>ア</t>
    </rPh>
    <rPh sb="6" eb="7">
      <t>オモテ</t>
    </rPh>
    <rPh sb="7" eb="8">
      <t>トウ</t>
    </rPh>
    <rPh sb="9" eb="11">
      <t>ショウリャク</t>
    </rPh>
    <rPh sb="11" eb="14">
      <t>ガッコウメイ</t>
    </rPh>
    <rPh sb="16" eb="18">
      <t>コウコウ</t>
    </rPh>
    <rPh sb="20" eb="21">
      <t>ノゾ</t>
    </rPh>
    <rPh sb="24" eb="25">
      <t>モン</t>
    </rPh>
    <rPh sb="25" eb="26">
      <t>ジ</t>
    </rPh>
    <rPh sb="26" eb="28">
      <t>イナイ</t>
    </rPh>
    <rPh sb="29" eb="31">
      <t>ヒョウキ</t>
    </rPh>
    <rPh sb="33" eb="34">
      <t>ネガ</t>
    </rPh>
    <rPh sb="42" eb="43">
      <t>レイ</t>
    </rPh>
    <rPh sb="44" eb="46">
      <t>フクイ</t>
    </rPh>
    <rPh sb="46" eb="48">
      <t>コウダイ</t>
    </rPh>
    <rPh sb="48" eb="50">
      <t>フクイ</t>
    </rPh>
    <phoneticPr fontId="3"/>
  </si>
  <si>
    <t>【引率顧問氏名】</t>
    <rPh sb="1" eb="3">
      <t>インソツ</t>
    </rPh>
    <rPh sb="3" eb="5">
      <t>コモン</t>
    </rPh>
    <phoneticPr fontId="3"/>
  </si>
  <si>
    <t>高等学校</t>
    <rPh sb="0" eb="1">
      <t>タカ</t>
    </rPh>
    <rPh sb="1" eb="2">
      <t>トウ</t>
    </rPh>
    <rPh sb="2" eb="3">
      <t>ガク</t>
    </rPh>
    <rPh sb="3" eb="4">
      <t>コウ</t>
    </rPh>
    <phoneticPr fontId="3"/>
  </si>
  <si>
    <t>（一番連絡のとれる番号を記入）</t>
    <rPh sb="1" eb="3">
      <t>イチバン</t>
    </rPh>
    <rPh sb="3" eb="5">
      <t>レンラク</t>
    </rPh>
    <rPh sb="9" eb="11">
      <t>バンゴウ</t>
    </rPh>
    <rPh sb="12" eb="14">
      <t>キニュウ</t>
    </rPh>
    <phoneticPr fontId="3"/>
  </si>
  <si>
    <t>自宅　・　本人携帯　・　保護者携帯　（いずれかに○印をつけてください）</t>
    <rPh sb="0" eb="2">
      <t>ジタク</t>
    </rPh>
    <rPh sb="5" eb="7">
      <t>ホンニン</t>
    </rPh>
    <rPh sb="7" eb="9">
      <t>ケイタイ</t>
    </rPh>
    <rPh sb="12" eb="15">
      <t>ホゴシャ</t>
    </rPh>
    <rPh sb="15" eb="17">
      <t>ケイタイ</t>
    </rPh>
    <rPh sb="25" eb="26">
      <t>シルシ</t>
    </rPh>
    <phoneticPr fontId="3"/>
  </si>
  <si>
    <t>大会受付（時間内に必ず済ますこと）</t>
    <rPh sb="0" eb="2">
      <t>タイカイ</t>
    </rPh>
    <rPh sb="2" eb="4">
      <t>ウケツケ</t>
    </rPh>
    <rPh sb="5" eb="7">
      <t>ジカン</t>
    </rPh>
    <rPh sb="7" eb="8">
      <t>ナイ</t>
    </rPh>
    <rPh sb="9" eb="10">
      <t>カナラ</t>
    </rPh>
    <rPh sb="11" eb="12">
      <t>ス</t>
    </rPh>
    <phoneticPr fontId="3"/>
  </si>
  <si>
    <t>１日目競技終了</t>
    <rPh sb="3" eb="5">
      <t>キョウギ</t>
    </rPh>
    <phoneticPr fontId="3"/>
  </si>
  <si>
    <t>（３）今大会のシード選手</t>
    <rPh sb="3" eb="6">
      <t>コンタイカイ</t>
    </rPh>
    <rPh sb="10" eb="12">
      <t>センシュ</t>
    </rPh>
    <phoneticPr fontId="3"/>
  </si>
  <si>
    <t>主　　催　　　</t>
    <phoneticPr fontId="4"/>
  </si>
  <si>
    <t>協　　賛　　　</t>
    <phoneticPr fontId="4"/>
  </si>
  <si>
    <t>１</t>
    <phoneticPr fontId="3"/>
  </si>
  <si>
    <t xml:space="preserve">日　　時　　 </t>
    <phoneticPr fontId="4"/>
  </si>
  <si>
    <t>　　　　　　　</t>
    <phoneticPr fontId="4"/>
  </si>
  <si>
    <t>２</t>
    <phoneticPr fontId="3"/>
  </si>
  <si>
    <t>３</t>
    <phoneticPr fontId="3"/>
  </si>
  <si>
    <t>出場資格　　　</t>
    <phoneticPr fontId="4"/>
  </si>
  <si>
    <t>４</t>
    <phoneticPr fontId="3"/>
  </si>
  <si>
    <t>５</t>
    <phoneticPr fontId="3"/>
  </si>
  <si>
    <t>表　　彰　　　</t>
    <phoneticPr fontId="4"/>
  </si>
  <si>
    <t>６</t>
    <phoneticPr fontId="3"/>
  </si>
  <si>
    <t>費　　用　　　</t>
    <phoneticPr fontId="4"/>
  </si>
  <si>
    <t>７</t>
    <phoneticPr fontId="3"/>
  </si>
  <si>
    <t>日　　程　　　</t>
    <phoneticPr fontId="4"/>
  </si>
  <si>
    <t>開　場</t>
    <phoneticPr fontId="3"/>
  </si>
  <si>
    <t>１６：００</t>
    <phoneticPr fontId="3"/>
  </si>
  <si>
    <t>９</t>
    <phoneticPr fontId="3"/>
  </si>
  <si>
    <t>１０</t>
    <phoneticPr fontId="3"/>
  </si>
  <si>
    <t>大会中止　　　</t>
    <phoneticPr fontId="4"/>
  </si>
  <si>
    <t>（１）天候その他の事態で大会の実施が不可能な場合は中止とし、再試合はおこなわない。</t>
    <phoneticPr fontId="3"/>
  </si>
  <si>
    <t>１１</t>
    <phoneticPr fontId="3"/>
  </si>
  <si>
    <t xml:space="preserve">申込方法　　 </t>
    <phoneticPr fontId="4"/>
  </si>
  <si>
    <t>　　　　振込先　</t>
    <phoneticPr fontId="3"/>
  </si>
  <si>
    <t>１２</t>
    <phoneticPr fontId="3"/>
  </si>
  <si>
    <t xml:space="preserve">　　　　     </t>
    <phoneticPr fontId="3"/>
  </si>
  <si>
    <t>１３</t>
    <phoneticPr fontId="3"/>
  </si>
  <si>
    <t>公式指定</t>
    <rPh sb="0" eb="2">
      <t>コウシキ</t>
    </rPh>
    <rPh sb="2" eb="4">
      <t>シテイ</t>
    </rPh>
    <phoneticPr fontId="3"/>
  </si>
  <si>
    <t>練習について</t>
    <rPh sb="0" eb="2">
      <t>レンシュウ</t>
    </rPh>
    <phoneticPr fontId="3"/>
  </si>
  <si>
    <t>ラウンド以外の</t>
    <rPh sb="4" eb="6">
      <t>イガイ</t>
    </rPh>
    <phoneticPr fontId="3"/>
  </si>
  <si>
    <t>大会委員長　　鈴木　啓二　様</t>
    <rPh sb="7" eb="9">
      <t>スズキ</t>
    </rPh>
    <rPh sb="10" eb="11">
      <t>ケイ</t>
    </rPh>
    <rPh sb="11" eb="12">
      <t>ニ</t>
    </rPh>
    <phoneticPr fontId="3"/>
  </si>
  <si>
    <t>（３）全国高等学校ゴルフ選手権春季大会のシード資格を有するもの。</t>
    <rPh sb="3" eb="9">
      <t>ゼンコクコウトウガッコウ</t>
    </rPh>
    <rPh sb="12" eb="19">
      <t>センシュケンシュンキタイカイ</t>
    </rPh>
    <rPh sb="23" eb="25">
      <t>シカク</t>
    </rPh>
    <rPh sb="26" eb="27">
      <t>ユウ</t>
    </rPh>
    <phoneticPr fontId="3"/>
  </si>
  <si>
    <t>（３）優勝を除く表彰及び全国大会出場枠順位は、大会最終日のスコア及び最終日のマッチング・スコア</t>
    <rPh sb="3" eb="5">
      <t>ユウショウ</t>
    </rPh>
    <rPh sb="6" eb="7">
      <t>ノゾ</t>
    </rPh>
    <rPh sb="8" eb="10">
      <t>ヒョウショウ</t>
    </rPh>
    <rPh sb="10" eb="11">
      <t>オヨ</t>
    </rPh>
    <rPh sb="12" eb="14">
      <t>ゼンコク</t>
    </rPh>
    <rPh sb="14" eb="16">
      <t>タイカイ</t>
    </rPh>
    <rPh sb="16" eb="18">
      <t>シュツジョウ</t>
    </rPh>
    <rPh sb="18" eb="19">
      <t>ワク</t>
    </rPh>
    <rPh sb="19" eb="21">
      <t>ジュンイ</t>
    </rPh>
    <rPh sb="23" eb="25">
      <t>タイカイ</t>
    </rPh>
    <rPh sb="25" eb="28">
      <t>サイシュウビ</t>
    </rPh>
    <rPh sb="32" eb="33">
      <t>オヨ</t>
    </rPh>
    <rPh sb="34" eb="37">
      <t>サイシュウビ</t>
    </rPh>
    <phoneticPr fontId="3"/>
  </si>
  <si>
    <t xml:space="preserve">役員会 （大会本部にて実施、大会役員・役割分担チーフのみ） </t>
    <rPh sb="0" eb="1">
      <t>ヤク</t>
    </rPh>
    <rPh sb="1" eb="2">
      <t>イン</t>
    </rPh>
    <rPh sb="5" eb="7">
      <t>タイカイ</t>
    </rPh>
    <rPh sb="7" eb="9">
      <t>ホンブ</t>
    </rPh>
    <rPh sb="11" eb="13">
      <t>ジッシ</t>
    </rPh>
    <rPh sb="14" eb="16">
      <t>タイカイ</t>
    </rPh>
    <rPh sb="16" eb="18">
      <t>ヤクイン</t>
    </rPh>
    <rPh sb="19" eb="21">
      <t>ヤクワリ</t>
    </rPh>
    <rPh sb="21" eb="23">
      <t>ブンタン</t>
    </rPh>
    <phoneticPr fontId="3"/>
  </si>
  <si>
    <t>その他</t>
    <rPh sb="2" eb="3">
      <t>タ</t>
    </rPh>
    <phoneticPr fontId="3"/>
  </si>
  <si>
    <t>（１）男子の部の表彰は、１位～３位が賞状と賞杯、４位～６位が賞状。</t>
    <rPh sb="6" eb="7">
      <t>ブ</t>
    </rPh>
    <rPh sb="8" eb="10">
      <t>ヒョウショウ</t>
    </rPh>
    <rPh sb="18" eb="20">
      <t>ショウジョウ</t>
    </rPh>
    <rPh sb="21" eb="23">
      <t>ショウハイ</t>
    </rPh>
    <phoneticPr fontId="4"/>
  </si>
  <si>
    <t>（２）女子の部の表彰は、１位～３位が賞状と賞杯、４位～６位が賞状。</t>
    <rPh sb="3" eb="4">
      <t>ジョ</t>
    </rPh>
    <rPh sb="6" eb="7">
      <t>ブ</t>
    </rPh>
    <rPh sb="8" eb="10">
      <t>ヒョウショウ</t>
    </rPh>
    <rPh sb="18" eb="20">
      <t>ショウジョウ</t>
    </rPh>
    <rPh sb="21" eb="23">
      <t>ショウハイ</t>
    </rPh>
    <phoneticPr fontId="4"/>
  </si>
  <si>
    <t>ブリヂストンスポーツ株式会社　　住友ゴム工業（株）</t>
    <rPh sb="10" eb="14">
      <t>カブシキガイシャ</t>
    </rPh>
    <rPh sb="16" eb="18">
      <t>スミトモ</t>
    </rPh>
    <rPh sb="20" eb="22">
      <t>コウギョウ</t>
    </rPh>
    <rPh sb="23" eb="24">
      <t>カブ</t>
    </rPh>
    <phoneticPr fontId="3"/>
  </si>
  <si>
    <t>６：３０：</t>
    <phoneticPr fontId="3"/>
  </si>
  <si>
    <t>６：３０～９：００：</t>
    <phoneticPr fontId="3"/>
  </si>
  <si>
    <t>開会式は実施しません。</t>
    <rPh sb="0" eb="3">
      <t>カイカイシキ</t>
    </rPh>
    <rPh sb="4" eb="6">
      <t>ジッシ</t>
    </rPh>
    <phoneticPr fontId="3"/>
  </si>
  <si>
    <t>注意③　引率顧問は公式指定ラウンドも競技運営の役割がある。</t>
    <phoneticPr fontId="3"/>
  </si>
  <si>
    <t>注意⑤　引率顧問は大会中の３日間は競技運営の役割がある。</t>
    <phoneticPr fontId="4"/>
  </si>
  <si>
    <t>注意⑥　可能であれば、入賞した選手または学校顧問は賞状等を大会本部で受け取ること。</t>
    <rPh sb="4" eb="6">
      <t>カノウ</t>
    </rPh>
    <rPh sb="11" eb="13">
      <t>ニュウショウ</t>
    </rPh>
    <rPh sb="15" eb="17">
      <t>センシュ</t>
    </rPh>
    <rPh sb="20" eb="22">
      <t>ガッコウ</t>
    </rPh>
    <rPh sb="22" eb="24">
      <t>コモン</t>
    </rPh>
    <rPh sb="25" eb="27">
      <t>ショウジョウ</t>
    </rPh>
    <rPh sb="27" eb="28">
      <t>トウ</t>
    </rPh>
    <rPh sb="29" eb="31">
      <t>タイカイ</t>
    </rPh>
    <rPh sb="31" eb="33">
      <t>ホンブ</t>
    </rPh>
    <rPh sb="34" eb="35">
      <t>ウ</t>
    </rPh>
    <rPh sb="36" eb="37">
      <t>ト</t>
    </rPh>
    <phoneticPr fontId="3"/>
  </si>
  <si>
    <t>E-mail    mie_kougoren@yahoo.co.jp</t>
    <phoneticPr fontId="3"/>
  </si>
  <si>
    <t>鈴鹿農協若松支店</t>
    <rPh sb="0" eb="2">
      <t>スズカ</t>
    </rPh>
    <rPh sb="2" eb="4">
      <t>ノウキョウ</t>
    </rPh>
    <rPh sb="4" eb="6">
      <t>ワカマツ</t>
    </rPh>
    <rPh sb="6" eb="8">
      <t>シテン</t>
    </rPh>
    <phoneticPr fontId="3"/>
  </si>
  <si>
    <t>普通預金　　口座番号　９２８２２６４</t>
    <phoneticPr fontId="3"/>
  </si>
  <si>
    <t>口座名　　三重県高校ゴルフ連盟　　　代表　鈴木　啓二</t>
    <rPh sb="5" eb="8">
      <t>ミエケン</t>
    </rPh>
    <rPh sb="8" eb="10">
      <t>コウコウ</t>
    </rPh>
    <rPh sb="13" eb="15">
      <t>レンメイ</t>
    </rPh>
    <rPh sb="18" eb="20">
      <t>ダイヒョウ</t>
    </rPh>
    <rPh sb="21" eb="23">
      <t>スズキ</t>
    </rPh>
    <rPh sb="24" eb="26">
      <t>ケイジ</t>
    </rPh>
    <phoneticPr fontId="3"/>
  </si>
  <si>
    <t>１４</t>
    <phoneticPr fontId="3"/>
  </si>
  <si>
    <t>※非課税書類を必ず持参すること。（顧問も含む）</t>
    <rPh sb="1" eb="4">
      <t>ヒカゼイ</t>
    </rPh>
    <rPh sb="4" eb="6">
      <t>ショルイ</t>
    </rPh>
    <rPh sb="7" eb="8">
      <t>カナラ</t>
    </rPh>
    <rPh sb="9" eb="11">
      <t>ジサン</t>
    </rPh>
    <rPh sb="17" eb="19">
      <t>コモン</t>
    </rPh>
    <rPh sb="20" eb="21">
      <t>フク</t>
    </rPh>
    <phoneticPr fontId="3"/>
  </si>
  <si>
    <t>公印</t>
    <rPh sb="0" eb="1">
      <t>オオヤケ</t>
    </rPh>
    <rPh sb="1" eb="2">
      <t>イン</t>
    </rPh>
    <phoneticPr fontId="3"/>
  </si>
  <si>
    <t>　令和　３　年　　　月　　　日</t>
    <rPh sb="1" eb="3">
      <t>レイワ</t>
    </rPh>
    <phoneticPr fontId="3"/>
  </si>
  <si>
    <t>※
登録学校名</t>
    <rPh sb="2" eb="4">
      <t>トウロク</t>
    </rPh>
    <rPh sb="4" eb="7">
      <t>ガッコウメイ</t>
    </rPh>
    <phoneticPr fontId="3"/>
  </si>
  <si>
    <t>備　考</t>
    <rPh sb="0" eb="1">
      <t>ビ</t>
    </rPh>
    <rPh sb="2" eb="3">
      <t>コウ</t>
    </rPh>
    <phoneticPr fontId="3"/>
  </si>
  <si>
    <t>※指定の選手や引率教員との相部屋を希望される方は申込用紙の備考欄にその旨をご記入ください。</t>
    <rPh sb="1" eb="3">
      <t>シテイ</t>
    </rPh>
    <rPh sb="4" eb="6">
      <t>センシュ</t>
    </rPh>
    <rPh sb="7" eb="9">
      <t>インソツ</t>
    </rPh>
    <rPh sb="9" eb="11">
      <t>キョウイン</t>
    </rPh>
    <rPh sb="13" eb="16">
      <t>アイベヤ</t>
    </rPh>
    <rPh sb="17" eb="19">
      <t>キボウ</t>
    </rPh>
    <rPh sb="22" eb="23">
      <t>カタ</t>
    </rPh>
    <rPh sb="24" eb="26">
      <t>モウシコミ</t>
    </rPh>
    <rPh sb="26" eb="28">
      <t>ヨウシ</t>
    </rPh>
    <rPh sb="29" eb="31">
      <t>ビコウ</t>
    </rPh>
    <rPh sb="31" eb="32">
      <t>ラン</t>
    </rPh>
    <rPh sb="35" eb="36">
      <t>ムネ</t>
    </rPh>
    <rPh sb="38" eb="40">
      <t>キニュウ</t>
    </rPh>
    <phoneticPr fontId="3"/>
  </si>
  <si>
    <t>大会要項</t>
  </si>
  <si>
    <t>　令和　３　年　　　　月　　　　日</t>
    <rPh sb="1" eb="3">
      <t>レイワ</t>
    </rPh>
    <rPh sb="6" eb="7">
      <t>ネン</t>
    </rPh>
    <rPh sb="7" eb="8">
      <t>ヘイネン</t>
    </rPh>
    <rPh sb="11" eb="12">
      <t>ガツ</t>
    </rPh>
    <rPh sb="16" eb="17">
      <t>ニチ</t>
    </rPh>
    <phoneticPr fontId="3"/>
  </si>
  <si>
    <t>選手名</t>
    <rPh sb="0" eb="3">
      <t>センシュメイ</t>
    </rPh>
    <phoneticPr fontId="3"/>
  </si>
  <si>
    <t>選　手　名　前</t>
    <rPh sb="4" eb="5">
      <t>ナ</t>
    </rPh>
    <rPh sb="6" eb="7">
      <t>マエ</t>
    </rPh>
    <phoneticPr fontId="3"/>
  </si>
  <si>
    <t>選　手　名　前</t>
    <rPh sb="4" eb="5">
      <t>ナ</t>
    </rPh>
    <rPh sb="6" eb="7">
      <t>マエ</t>
    </rPh>
    <phoneticPr fontId="3"/>
  </si>
  <si>
    <t>宿泊日</t>
    <rPh sb="0" eb="2">
      <t>シュクハク</t>
    </rPh>
    <rPh sb="2" eb="3">
      <t>ビ</t>
    </rPh>
    <phoneticPr fontId="3"/>
  </si>
  <si>
    <t>男</t>
    <rPh sb="0" eb="1">
      <t>オトコ</t>
    </rPh>
    <phoneticPr fontId="3"/>
  </si>
  <si>
    <t>女</t>
    <rPh sb="0" eb="1">
      <t>オンナ</t>
    </rPh>
    <phoneticPr fontId="3"/>
  </si>
  <si>
    <t>証明書は、利用の日までにゴルフ場あてに提出すること。</t>
    <rPh sb="0" eb="2">
      <t>ショウメイ</t>
    </rPh>
    <rPh sb="2" eb="3">
      <t>ショ</t>
    </rPh>
    <rPh sb="5" eb="7">
      <t>リヨウ</t>
    </rPh>
    <rPh sb="8" eb="9">
      <t>ニチ</t>
    </rPh>
    <rPh sb="15" eb="16">
      <t>ジョウ</t>
    </rPh>
    <rPh sb="19" eb="21">
      <t>テイシュツ</t>
    </rPh>
    <phoneticPr fontId="4"/>
  </si>
  <si>
    <t>｢利用の目的｣欄は、数字を○でかこむこと。</t>
    <rPh sb="1" eb="3">
      <t>リヨウ</t>
    </rPh>
    <rPh sb="4" eb="6">
      <t>モクテキ</t>
    </rPh>
    <rPh sb="7" eb="8">
      <t>ラン</t>
    </rPh>
    <rPh sb="10" eb="12">
      <t>スウジ</t>
    </rPh>
    <phoneticPr fontId="4"/>
  </si>
  <si>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4"/>
  </si>
  <si>
    <t>備　考</t>
    <rPh sb="0" eb="1">
      <t>ソナエ</t>
    </rPh>
    <rPh sb="2" eb="3">
      <t>コウ</t>
    </rPh>
    <phoneticPr fontId="4"/>
  </si>
  <si>
    <t>㊞</t>
    <phoneticPr fontId="4"/>
  </si>
  <si>
    <t>代表者氏名</t>
    <rPh sb="0" eb="3">
      <t>ダイヒョウシャ</t>
    </rPh>
    <rPh sb="3" eb="5">
      <t>シメイ</t>
    </rPh>
    <phoneticPr fontId="4"/>
  </si>
  <si>
    <t>学校名</t>
    <rPh sb="0" eb="2">
      <t>ガッコウ</t>
    </rPh>
    <rPh sb="2" eb="3">
      <t>メイ</t>
    </rPh>
    <phoneticPr fontId="4"/>
  </si>
  <si>
    <t>住所</t>
    <rPh sb="0" eb="2">
      <t>ジュウショ</t>
    </rPh>
    <phoneticPr fontId="4"/>
  </si>
  <si>
    <t>様</t>
    <rPh sb="0" eb="1">
      <t>サマ</t>
    </rPh>
    <phoneticPr fontId="4"/>
  </si>
  <si>
    <t>COCOPA　RESORT　CLUB</t>
    <phoneticPr fontId="4"/>
  </si>
  <si>
    <t>特別徴収義務者</t>
    <rPh sb="0" eb="2">
      <t>トクベツ</t>
    </rPh>
    <rPh sb="2" eb="4">
      <t>チョウシュウ</t>
    </rPh>
    <rPh sb="4" eb="7">
      <t>ギムシャ</t>
    </rPh>
    <phoneticPr fontId="4"/>
  </si>
  <si>
    <t>日</t>
    <rPh sb="0" eb="1">
      <t>ニチ</t>
    </rPh>
    <phoneticPr fontId="4"/>
  </si>
  <si>
    <t>上記のとおり証明します。</t>
    <rPh sb="0" eb="2">
      <t>ジョウキ</t>
    </rPh>
    <rPh sb="6" eb="8">
      <t>ショウメイ</t>
    </rPh>
    <phoneticPr fontId="4"/>
  </si>
  <si>
    <t>名称</t>
    <rPh sb="0" eb="2">
      <t>メイショウ</t>
    </rPh>
    <phoneticPr fontId="4"/>
  </si>
  <si>
    <t>所在地</t>
    <rPh sb="0" eb="3">
      <t>ショザイチ</t>
    </rPh>
    <phoneticPr fontId="4"/>
  </si>
  <si>
    <t>ゴルフ場</t>
    <rPh sb="3" eb="4">
      <t>ジョウ</t>
    </rPh>
    <phoneticPr fontId="4"/>
  </si>
  <si>
    <t>利用する</t>
    <rPh sb="0" eb="2">
      <t>リヨウ</t>
    </rPh>
    <phoneticPr fontId="4"/>
  </si>
  <si>
    <t>日間</t>
    <rPh sb="0" eb="2">
      <t>ニチカン</t>
    </rPh>
    <phoneticPr fontId="4"/>
  </si>
  <si>
    <t>まで</t>
    <phoneticPr fontId="4"/>
  </si>
  <si>
    <t>から</t>
    <phoneticPr fontId="4"/>
  </si>
  <si>
    <t>期間</t>
    <rPh sb="0" eb="2">
      <t>キカン</t>
    </rPh>
    <phoneticPr fontId="4"/>
  </si>
  <si>
    <t>使用する</t>
    <rPh sb="0" eb="2">
      <t>シヨウ</t>
    </rPh>
    <phoneticPr fontId="4"/>
  </si>
  <si>
    <t>　　3.　その他（　　 　　　   　　　    　　　  　　　　　　　　　　　　　　　　　　　　　　　　　　　）</t>
    <rPh sb="7" eb="8">
      <t>タ</t>
    </rPh>
    <phoneticPr fontId="4"/>
  </si>
  <si>
    <t>　　2.　学校の公認の課外活動</t>
    <rPh sb="5" eb="7">
      <t>ガッコウ</t>
    </rPh>
    <rPh sb="8" eb="10">
      <t>コウニン</t>
    </rPh>
    <rPh sb="11" eb="13">
      <t>カガイ</t>
    </rPh>
    <rPh sb="13" eb="15">
      <t>カツドウ</t>
    </rPh>
    <phoneticPr fontId="4"/>
  </si>
  <si>
    <t>　　1.　学校における保健体育科目の実技</t>
    <rPh sb="5" eb="7">
      <t>ガッコウ</t>
    </rPh>
    <rPh sb="11" eb="13">
      <t>ホケン</t>
    </rPh>
    <rPh sb="13" eb="15">
      <t>タイイク</t>
    </rPh>
    <rPh sb="15" eb="17">
      <t>カモク</t>
    </rPh>
    <rPh sb="18" eb="20">
      <t>ジツギ</t>
    </rPh>
    <phoneticPr fontId="4"/>
  </si>
  <si>
    <t>目的</t>
    <rPh sb="0" eb="2">
      <t>モクテキ</t>
    </rPh>
    <phoneticPr fontId="4"/>
  </si>
  <si>
    <t>利用の</t>
    <rPh sb="0" eb="2">
      <t>リヨウ</t>
    </rPh>
    <phoneticPr fontId="4"/>
  </si>
  <si>
    <t>人</t>
    <rPh sb="0" eb="1">
      <t>ニン</t>
    </rPh>
    <phoneticPr fontId="4"/>
  </si>
  <si>
    <t>利用人員</t>
    <rPh sb="0" eb="2">
      <t>リヨウ</t>
    </rPh>
    <rPh sb="2" eb="4">
      <t>ジンイン</t>
    </rPh>
    <phoneticPr fontId="4"/>
  </si>
  <si>
    <t>責任者名</t>
    <rPh sb="0" eb="3">
      <t>セキニンシャ</t>
    </rPh>
    <rPh sb="3" eb="4">
      <t>メイ</t>
    </rPh>
    <phoneticPr fontId="4"/>
  </si>
  <si>
    <t>利　用　者　　</t>
    <rPh sb="0" eb="1">
      <t>リ</t>
    </rPh>
    <rPh sb="2" eb="3">
      <t>ヨウ</t>
    </rPh>
    <rPh sb="4" eb="5">
      <t>シャ</t>
    </rPh>
    <phoneticPr fontId="4"/>
  </si>
  <si>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4"/>
  </si>
  <si>
    <t>引率者署名（自署）</t>
    <rPh sb="0" eb="3">
      <t>インソツシャ</t>
    </rPh>
    <rPh sb="3" eb="5">
      <t>ショメイ</t>
    </rPh>
    <rPh sb="6" eb="8">
      <t>ジショ</t>
    </rPh>
    <phoneticPr fontId="4"/>
  </si>
  <si>
    <t>申請内容に偽りのないことを誓約します。</t>
    <rPh sb="0" eb="2">
      <t>シンセイ</t>
    </rPh>
    <rPh sb="2" eb="4">
      <t>ナイヨウ</t>
    </rPh>
    <rPh sb="5" eb="6">
      <t>イツワ</t>
    </rPh>
    <rPh sb="13" eb="15">
      <t>セイヤク</t>
    </rPh>
    <phoneticPr fontId="4"/>
  </si>
  <si>
    <t>　健康保険証にあっては、当該証明書の具体的な名称など証明書の種類が特定できるように記載してください。</t>
    <phoneticPr fontId="4"/>
  </si>
  <si>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4"/>
  </si>
  <si>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4"/>
  </si>
  <si>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4"/>
  </si>
  <si>
    <t>　｢年齢｣欄には、利用日現在の年齢を記載してください。</t>
    <rPh sb="2" eb="4">
      <t>ネンレイ</t>
    </rPh>
    <rPh sb="5" eb="6">
      <t>ラン</t>
    </rPh>
    <rPh sb="9" eb="12">
      <t>リヨウビ</t>
    </rPh>
    <rPh sb="12" eb="14">
      <t>ゲンザイ</t>
    </rPh>
    <rPh sb="15" eb="17">
      <t>ネンレイ</t>
    </rPh>
    <rPh sb="18" eb="20">
      <t>キサイ</t>
    </rPh>
    <phoneticPr fontId="4"/>
  </si>
  <si>
    <t>番　　号</t>
    <rPh sb="0" eb="1">
      <t>バン</t>
    </rPh>
    <rPh sb="3" eb="4">
      <t>ゴウ</t>
    </rPh>
    <phoneticPr fontId="4"/>
  </si>
  <si>
    <t>種　　類</t>
    <rPh sb="0" eb="1">
      <t>タネ</t>
    </rPh>
    <rPh sb="3" eb="4">
      <t>タグイ</t>
    </rPh>
    <phoneticPr fontId="4"/>
  </si>
  <si>
    <t>（学科）</t>
    <rPh sb="1" eb="3">
      <t>ガッカ</t>
    </rPh>
    <phoneticPr fontId="4"/>
  </si>
  <si>
    <t>住　　　　　　所</t>
    <rPh sb="0" eb="1">
      <t>ジュウ</t>
    </rPh>
    <rPh sb="7" eb="8">
      <t>ショ</t>
    </rPh>
    <phoneticPr fontId="4"/>
  </si>
  <si>
    <t>電話番号</t>
    <rPh sb="0" eb="2">
      <t>デンワ</t>
    </rPh>
    <rPh sb="2" eb="4">
      <t>バンゴウ</t>
    </rPh>
    <phoneticPr fontId="4"/>
  </si>
  <si>
    <t>証明書の種類および番号</t>
    <rPh sb="0" eb="2">
      <t>ショウメイ</t>
    </rPh>
    <rPh sb="2" eb="3">
      <t>ショ</t>
    </rPh>
    <rPh sb="4" eb="6">
      <t>シュルイ</t>
    </rPh>
    <rPh sb="9" eb="11">
      <t>バンゴウ</t>
    </rPh>
    <phoneticPr fontId="4"/>
  </si>
  <si>
    <t>学年</t>
    <rPh sb="0" eb="2">
      <t>ガクネン</t>
    </rPh>
    <phoneticPr fontId="4"/>
  </si>
  <si>
    <t>学部</t>
    <rPh sb="0" eb="2">
      <t>ガクブ</t>
    </rPh>
    <phoneticPr fontId="4"/>
  </si>
  <si>
    <t>種別</t>
    <rPh sb="0" eb="2">
      <t>シュベツ</t>
    </rPh>
    <phoneticPr fontId="4"/>
  </si>
  <si>
    <t>生年月日・年齢</t>
    <rPh sb="0" eb="2">
      <t>セイネン</t>
    </rPh>
    <rPh sb="2" eb="4">
      <t>ガッピ</t>
    </rPh>
    <rPh sb="5" eb="7">
      <t>ネンレイ</t>
    </rPh>
    <phoneticPr fontId="4"/>
  </si>
  <si>
    <t>氏　　　名</t>
    <rPh sb="0" eb="1">
      <t>シ</t>
    </rPh>
    <rPh sb="4" eb="5">
      <t>メイ</t>
    </rPh>
    <phoneticPr fontId="4"/>
  </si>
  <si>
    <t>利用日</t>
    <rPh sb="0" eb="3">
      <t>リヨウビ</t>
    </rPh>
    <phoneticPr fontId="4"/>
  </si>
  <si>
    <t>ゴルフ場利用税非課税申請書（利用者一覧表）</t>
    <rPh sb="3" eb="4">
      <t>ジョウ</t>
    </rPh>
    <rPh sb="4" eb="6">
      <t>リヨウ</t>
    </rPh>
    <rPh sb="6" eb="7">
      <t>ゼイ</t>
    </rPh>
    <rPh sb="7" eb="10">
      <t>ヒカゼイ</t>
    </rPh>
    <rPh sb="10" eb="12">
      <t>シンセイ</t>
    </rPh>
    <rPh sb="12" eb="13">
      <t>ショ</t>
    </rPh>
    <phoneticPr fontId="4"/>
  </si>
  <si>
    <t>2021年　　　　月</t>
    <rPh sb="4" eb="5">
      <t>ネン</t>
    </rPh>
    <rPh sb="9" eb="10">
      <t>ガツ</t>
    </rPh>
    <phoneticPr fontId="4"/>
  </si>
  <si>
    <t>←顧問名または学校長名を記載</t>
    <rPh sb="1" eb="3">
      <t>コモン</t>
    </rPh>
    <rPh sb="3" eb="4">
      <t>メイ</t>
    </rPh>
    <rPh sb="7" eb="10">
      <t>ガッコウチョウ</t>
    </rPh>
    <rPh sb="10" eb="11">
      <t>メイ</t>
    </rPh>
    <rPh sb="12" eb="14">
      <t>キサイ</t>
    </rPh>
    <phoneticPr fontId="3"/>
  </si>
  <si>
    <t>←延べ人数を記載</t>
    <rPh sb="1" eb="2">
      <t>ノ</t>
    </rPh>
    <rPh sb="3" eb="5">
      <t>ニンズウ</t>
    </rPh>
    <rPh sb="6" eb="8">
      <t>キサイ</t>
    </rPh>
    <phoneticPr fontId="3"/>
  </si>
  <si>
    <t>←学校長名を記載し公印を押印</t>
    <rPh sb="1" eb="4">
      <t>ガッコウチョウ</t>
    </rPh>
    <rPh sb="4" eb="5">
      <t>メイ</t>
    </rPh>
    <rPh sb="6" eb="8">
      <t>キサイ</t>
    </rPh>
    <rPh sb="9" eb="11">
      <t>コウイン</t>
    </rPh>
    <rPh sb="12" eb="14">
      <t>オウイン</t>
    </rPh>
    <phoneticPr fontId="3"/>
  </si>
  <si>
    <r>
      <t>注意　：　</t>
    </r>
    <r>
      <rPr>
        <sz val="12"/>
        <rFont val="ＭＳ Ｐ明朝"/>
        <family val="1"/>
        <charset val="128"/>
      </rPr>
      <t>1</t>
    </r>
    <rPh sb="0" eb="2">
      <t>チュウイ</t>
    </rPh>
    <phoneticPr fontId="4"/>
  </si>
  <si>
    <t>学年</t>
    <rPh sb="0" eb="2">
      <t>ガクネン</t>
    </rPh>
    <phoneticPr fontId="3"/>
  </si>
  <si>
    <t>性　別</t>
    <rPh sb="0" eb="1">
      <t>セイ</t>
    </rPh>
    <rPh sb="2" eb="3">
      <t>ベツ</t>
    </rPh>
    <phoneticPr fontId="3"/>
  </si>
  <si>
    <t>中部ゴルフ連盟・三重県ゴルフ連盟・スポーツニッポン新聞社</t>
    <rPh sb="8" eb="11">
      <t>ミエケン</t>
    </rPh>
    <rPh sb="25" eb="28">
      <t>シンブンシャ</t>
    </rPh>
    <phoneticPr fontId="3"/>
  </si>
  <si>
    <t>（１）特に宿泊指定は行わない。ただし、白山ヴィレッジコテージを利用する場合は大会事務局を通して</t>
    <rPh sb="3" eb="4">
      <t>トク</t>
    </rPh>
    <rPh sb="5" eb="7">
      <t>シュクハク</t>
    </rPh>
    <rPh sb="7" eb="9">
      <t>シテイ</t>
    </rPh>
    <rPh sb="10" eb="11">
      <t>オコナ</t>
    </rPh>
    <rPh sb="19" eb="21">
      <t>ハクサン</t>
    </rPh>
    <rPh sb="31" eb="33">
      <t>リヨウ</t>
    </rPh>
    <rPh sb="35" eb="37">
      <t>バアイ</t>
    </rPh>
    <rPh sb="38" eb="40">
      <t>タイカイ</t>
    </rPh>
    <rPh sb="40" eb="43">
      <t>ジムキョク</t>
    </rPh>
    <rPh sb="44" eb="45">
      <t>トオ</t>
    </rPh>
    <phoneticPr fontId="3"/>
  </si>
  <si>
    <t/>
  </si>
  <si>
    <t>（２）バンカーの練習場は危険防止のため使用は禁止する。</t>
    <rPh sb="10" eb="11">
      <t>ジョウ</t>
    </rPh>
    <rPh sb="12" eb="14">
      <t>キケン</t>
    </rPh>
    <rPh sb="14" eb="16">
      <t>ボウシ</t>
    </rPh>
    <rPh sb="19" eb="21">
      <t>シヨウ</t>
    </rPh>
    <phoneticPr fontId="3"/>
  </si>
  <si>
    <t>　　ホームページ」に掲載する。</t>
    <rPh sb="10" eb="12">
      <t>ケイサイ</t>
    </rPh>
    <phoneticPr fontId="3"/>
  </si>
  <si>
    <t>　　クラブハウスに入る場合はマスクを着用し、新型コロナウィルス感染拡大防止ガイドラインを遵守</t>
    <rPh sb="9" eb="10">
      <t>ハイ</t>
    </rPh>
    <rPh sb="11" eb="13">
      <t>バアイ</t>
    </rPh>
    <rPh sb="18" eb="20">
      <t>チャクヨウ</t>
    </rPh>
    <rPh sb="22" eb="24">
      <t>シンガタ</t>
    </rPh>
    <rPh sb="31" eb="33">
      <t>カンセン</t>
    </rPh>
    <rPh sb="33" eb="35">
      <t>カクダイ</t>
    </rPh>
    <rPh sb="35" eb="37">
      <t>ボウシ</t>
    </rPh>
    <rPh sb="44" eb="46">
      <t>ジュンシュ</t>
    </rPh>
    <phoneticPr fontId="3"/>
  </si>
  <si>
    <t>　　すること。</t>
    <phoneticPr fontId="3"/>
  </si>
  <si>
    <t>　　 カード方式・カウントバック方式により決定する。</t>
    <rPh sb="6" eb="8">
      <t>ホウシキ</t>
    </rPh>
    <rPh sb="16" eb="18">
      <t>ホウシキ</t>
    </rPh>
    <rPh sb="21" eb="23">
      <t>ケッテイ</t>
    </rPh>
    <phoneticPr fontId="3"/>
  </si>
  <si>
    <t>コテージ</t>
    <phoneticPr fontId="3"/>
  </si>
  <si>
    <t>　　予約すること。その場合の１人料金は１泊２食付き税込みで次の通りである。</t>
    <rPh sb="2" eb="4">
      <t>ヨヤク</t>
    </rPh>
    <rPh sb="11" eb="13">
      <t>バアイ</t>
    </rPh>
    <rPh sb="15" eb="16">
      <t>ニン</t>
    </rPh>
    <rPh sb="16" eb="18">
      <t>リョウキン</t>
    </rPh>
    <rPh sb="20" eb="21">
      <t>ハク</t>
    </rPh>
    <rPh sb="22" eb="23">
      <t>ショク</t>
    </rPh>
    <rPh sb="23" eb="24">
      <t>ツ</t>
    </rPh>
    <rPh sb="25" eb="27">
      <t>ゼイコ</t>
    </rPh>
    <rPh sb="29" eb="30">
      <t>ツギ</t>
    </rPh>
    <rPh sb="31" eb="32">
      <t>トオ</t>
    </rPh>
    <phoneticPr fontId="3"/>
  </si>
  <si>
    <t>(土日祝は予約状況によりお断りする場合があります。）</t>
    <rPh sb="1" eb="3">
      <t>ドニチ</t>
    </rPh>
    <rPh sb="3" eb="4">
      <t>シュク</t>
    </rPh>
    <rPh sb="5" eb="7">
      <t>ヨヤク</t>
    </rPh>
    <rPh sb="7" eb="9">
      <t>ジョウキョウ</t>
    </rPh>
    <rPh sb="13" eb="14">
      <t>コトワ</t>
    </rPh>
    <rPh sb="17" eb="19">
      <t>バアイ</t>
    </rPh>
    <phoneticPr fontId="3"/>
  </si>
  <si>
    <t>　　領収書の書き方の打合せはチェックイン時に、支払いはチェックアウト時に行うこと。</t>
    <rPh sb="2" eb="5">
      <t>リョウシュウショ</t>
    </rPh>
    <rPh sb="6" eb="7">
      <t>カ</t>
    </rPh>
    <rPh sb="8" eb="9">
      <t>カタ</t>
    </rPh>
    <rPh sb="10" eb="12">
      <t>ウチアワ</t>
    </rPh>
    <rPh sb="20" eb="21">
      <t>ジ</t>
    </rPh>
    <rPh sb="23" eb="25">
      <t>シハラ</t>
    </rPh>
    <rPh sb="34" eb="35">
      <t>ジ</t>
    </rPh>
    <rPh sb="36" eb="37">
      <t>オコナ</t>
    </rPh>
    <phoneticPr fontId="3"/>
  </si>
  <si>
    <t>【白山ヴィレッジ内のコテージ宿泊について】</t>
    <rPh sb="1" eb="3">
      <t>ハクサン</t>
    </rPh>
    <rPh sb="8" eb="9">
      <t>ナイ</t>
    </rPh>
    <phoneticPr fontId="3"/>
  </si>
  <si>
    <t>※コテージ宿泊は引率者が保護者の場合、選手と同室とします。</t>
    <rPh sb="5" eb="7">
      <t>シュクハク</t>
    </rPh>
    <rPh sb="8" eb="11">
      <t>インソツシャ</t>
    </rPh>
    <rPh sb="12" eb="15">
      <t>ホゴシャ</t>
    </rPh>
    <rPh sb="16" eb="18">
      <t>バアイ</t>
    </rPh>
    <rPh sb="19" eb="21">
      <t>センシュ</t>
    </rPh>
    <rPh sb="22" eb="24">
      <t>ドウシツ</t>
    </rPh>
    <phoneticPr fontId="3"/>
  </si>
  <si>
    <t>※コテージ宿泊は教員が引率する場合、教員同士の相部屋、選手は選手同士の相部屋となります。</t>
    <rPh sb="5" eb="7">
      <t>シュクハク</t>
    </rPh>
    <rPh sb="8" eb="10">
      <t>キョウイン</t>
    </rPh>
    <rPh sb="11" eb="13">
      <t>インソツ</t>
    </rPh>
    <rPh sb="15" eb="17">
      <t>バアイ</t>
    </rPh>
    <rPh sb="18" eb="20">
      <t>キョウイン</t>
    </rPh>
    <rPh sb="20" eb="22">
      <t>ドウシ</t>
    </rPh>
    <rPh sb="23" eb="26">
      <t>アイベヤ</t>
    </rPh>
    <rPh sb="27" eb="29">
      <t>センシュ</t>
    </rPh>
    <rPh sb="30" eb="32">
      <t>センシュ</t>
    </rPh>
    <rPh sb="32" eb="34">
      <t>ドウシ</t>
    </rPh>
    <rPh sb="35" eb="38">
      <t>アイベヤ</t>
    </rPh>
    <phoneticPr fontId="3"/>
  </si>
  <si>
    <t>（２）白山ヴィレッジ宿泊のホテル希望に○を付けてください。　　　コテージ　／　コテージシングルユース</t>
    <rPh sb="3" eb="5">
      <t>ハクサン</t>
    </rPh>
    <rPh sb="10" eb="12">
      <t>シュクハク</t>
    </rPh>
    <rPh sb="16" eb="18">
      <t>キボウ</t>
    </rPh>
    <rPh sb="21" eb="22">
      <t>ツ</t>
    </rPh>
    <phoneticPr fontId="3"/>
  </si>
  <si>
    <t>アザリアツイン　／　アザリアシングルユース</t>
    <phoneticPr fontId="3"/>
  </si>
  <si>
    <t>希望ホテル</t>
    <rPh sb="0" eb="2">
      <t>キボウ</t>
    </rPh>
    <phoneticPr fontId="3"/>
  </si>
  <si>
    <t>計</t>
    <rPh sb="0" eb="1">
      <t>ケイ</t>
    </rPh>
    <phoneticPr fontId="3"/>
  </si>
  <si>
    <t>女</t>
    <rPh sb="0" eb="1">
      <t>オンナ</t>
    </rPh>
    <phoneticPr fontId="3"/>
  </si>
  <si>
    <t>男</t>
    <rPh sb="0" eb="1">
      <t>オトコ</t>
    </rPh>
    <phoneticPr fontId="3"/>
  </si>
  <si>
    <t>希望ホテル</t>
    <rPh sb="0" eb="2">
      <t>キボウ</t>
    </rPh>
    <phoneticPr fontId="3"/>
  </si>
  <si>
    <t>コテージシングルユース</t>
    <phoneticPr fontId="3"/>
  </si>
  <si>
    <t>アザリアツイン</t>
    <phoneticPr fontId="3"/>
  </si>
  <si>
    <t>アザリアシングルユース</t>
    <phoneticPr fontId="3"/>
  </si>
  <si>
    <t>【白山ヴィレッジの宿泊について】　　　　※コテージは相部屋となります。</t>
    <rPh sb="1" eb="3">
      <t>ハクサン</t>
    </rPh>
    <rPh sb="26" eb="29">
      <t>アイベヤ</t>
    </rPh>
    <phoneticPr fontId="3"/>
  </si>
  <si>
    <t>（１）白山ヴィレッジ宿泊を希望する場合、宿泊人数、希望ホテルを記入してください。</t>
    <rPh sb="3" eb="5">
      <t>ハクサン</t>
    </rPh>
    <rPh sb="10" eb="12">
      <t>シュクハク</t>
    </rPh>
    <rPh sb="13" eb="15">
      <t>キボウ</t>
    </rPh>
    <rPh sb="17" eb="19">
      <t>バアイ</t>
    </rPh>
    <rPh sb="20" eb="22">
      <t>シュクハク</t>
    </rPh>
    <rPh sb="22" eb="24">
      <t>ニンズウ</t>
    </rPh>
    <rPh sb="25" eb="27">
      <t>キボウ</t>
    </rPh>
    <rPh sb="31" eb="33">
      <t>キニュウ</t>
    </rPh>
    <phoneticPr fontId="3"/>
  </si>
  <si>
    <t>選手宿泊人数</t>
    <rPh sb="0" eb="2">
      <t>センシュ</t>
    </rPh>
    <rPh sb="2" eb="4">
      <t>シュクハク</t>
    </rPh>
    <rPh sb="4" eb="6">
      <t>ニンズウ</t>
    </rPh>
    <phoneticPr fontId="3"/>
  </si>
  <si>
    <t>引率宿泊人数</t>
    <rPh sb="0" eb="2">
      <t>インソツ</t>
    </rPh>
    <rPh sb="2" eb="4">
      <t>シュクハク</t>
    </rPh>
    <rPh sb="4" eb="6">
      <t>ニンズウ</t>
    </rPh>
    <phoneticPr fontId="3"/>
  </si>
  <si>
    <t>参加費２４，０００円　※金額に含まれる料金（全て税込み金額３日間分）</t>
    <rPh sb="0" eb="3">
      <t>サンカヒ</t>
    </rPh>
    <phoneticPr fontId="3"/>
  </si>
  <si>
    <t>※１６：００「レストラン」にて監督者会議</t>
    <rPh sb="15" eb="18">
      <t>カントクシャ</t>
    </rPh>
    <rPh sb="18" eb="20">
      <t>カイギ</t>
    </rPh>
    <phoneticPr fontId="3"/>
  </si>
  <si>
    <t>８：００：</t>
    <phoneticPr fontId="3"/>
  </si>
  <si>
    <t>８：００</t>
    <phoneticPr fontId="3"/>
  </si>
  <si>
    <t>７：２０</t>
    <phoneticPr fontId="3"/>
  </si>
  <si>
    <t>　　 選手名で振り込むこと。</t>
    <rPh sb="3" eb="6">
      <t>センシュメイ</t>
    </rPh>
    <phoneticPr fontId="3"/>
  </si>
  <si>
    <t>（２）新型コロナ感染拡大防止ガイドラインを厳守すること。※クラブハウス内はマスク着用のこと。</t>
    <rPh sb="3" eb="5">
      <t>シンガタ</t>
    </rPh>
    <rPh sb="8" eb="10">
      <t>カンセン</t>
    </rPh>
    <rPh sb="10" eb="12">
      <t>カクダイ</t>
    </rPh>
    <rPh sb="12" eb="14">
      <t>ボウシ</t>
    </rPh>
    <rPh sb="21" eb="23">
      <t>ゲンシュ</t>
    </rPh>
    <rPh sb="35" eb="36">
      <t>ナイ</t>
    </rPh>
    <rPh sb="40" eb="42">
      <t>チャクヨウ</t>
    </rPh>
    <phoneticPr fontId="3"/>
  </si>
  <si>
    <t>（２）アプローチ、パター練習場は指定の練習グリーンを使用すること。※１６：００まで使用できる。</t>
    <rPh sb="12" eb="15">
      <t>レンシュウジョウ</t>
    </rPh>
    <rPh sb="16" eb="18">
      <t>シテイ</t>
    </rPh>
    <rPh sb="19" eb="21">
      <t>レンシュウ</t>
    </rPh>
    <rPh sb="26" eb="28">
      <t>シヨウ</t>
    </rPh>
    <rPh sb="41" eb="43">
      <t>シヨウ</t>
    </rPh>
    <phoneticPr fontId="3"/>
  </si>
  <si>
    <t>１５</t>
    <phoneticPr fontId="3"/>
  </si>
  <si>
    <t>当日提出物</t>
    <rPh sb="0" eb="2">
      <t>トウジツ</t>
    </rPh>
    <rPh sb="2" eb="4">
      <t>テイシュツ</t>
    </rPh>
    <rPh sb="4" eb="5">
      <t>ブツ</t>
    </rPh>
    <phoneticPr fontId="3"/>
  </si>
  <si>
    <t>（１）ｺﾞﾙﾌ場利用に関する証明書１通とゴルフ場利用税非課税申請書３通、生徒手帳または保険証のコピー</t>
    <rPh sb="11" eb="12">
      <t>カン</t>
    </rPh>
    <rPh sb="34" eb="35">
      <t>ツウ</t>
    </rPh>
    <phoneticPr fontId="3"/>
  </si>
  <si>
    <r>
      <t>（２）参加費費用（24,000</t>
    </r>
    <r>
      <rPr>
        <sz val="12"/>
        <color indexed="8"/>
        <rFont val="ＭＳ Ｐ明朝"/>
        <family val="1"/>
        <charset val="128"/>
      </rPr>
      <t>円／人）は団体加盟校は大会前日までに学校名で一括振込みで、個人登録者は</t>
    </r>
    <rPh sb="3" eb="6">
      <t>サンカヒ</t>
    </rPh>
    <rPh sb="15" eb="16">
      <t>エン</t>
    </rPh>
    <rPh sb="17" eb="18">
      <t>ニン</t>
    </rPh>
    <rPh sb="20" eb="22">
      <t>ダンタイ</t>
    </rPh>
    <rPh sb="22" eb="24">
      <t>カメイ</t>
    </rPh>
    <rPh sb="24" eb="25">
      <t>コウ</t>
    </rPh>
    <rPh sb="26" eb="28">
      <t>タイカイ</t>
    </rPh>
    <rPh sb="28" eb="30">
      <t>ゼンジツ</t>
    </rPh>
    <rPh sb="33" eb="36">
      <t>ガッコウメイ</t>
    </rPh>
    <rPh sb="37" eb="39">
      <t>イッカツ</t>
    </rPh>
    <rPh sb="39" eb="41">
      <t>フリコ</t>
    </rPh>
    <rPh sb="44" eb="46">
      <t>コジン</t>
    </rPh>
    <rPh sb="46" eb="48">
      <t>トウロク</t>
    </rPh>
    <rPh sb="48" eb="49">
      <t>シャ</t>
    </rPh>
    <phoneticPr fontId="3"/>
  </si>
  <si>
    <t>（３）公印を押印した申込用紙を大会本部へ提出すること。</t>
    <rPh sb="3" eb="5">
      <t>コウイン</t>
    </rPh>
    <rPh sb="6" eb="8">
      <t>オウイン</t>
    </rPh>
    <rPh sb="10" eb="12">
      <t>モウシコミ</t>
    </rPh>
    <rPh sb="12" eb="14">
      <t>ヨウシ</t>
    </rPh>
    <rPh sb="15" eb="17">
      <t>タイカイ</t>
    </rPh>
    <rPh sb="17" eb="19">
      <t>ホンブ</t>
    </rPh>
    <rPh sb="20" eb="22">
      <t>テイシュツ</t>
    </rPh>
    <phoneticPr fontId="3"/>
  </si>
  <si>
    <t>　ただし、3組以上の場合は各学校の先頭と最後尾にカートを使用し、挟まれた組はセルフバックでプレーする</t>
    <rPh sb="6" eb="9">
      <t>クミイジョウ</t>
    </rPh>
    <rPh sb="10" eb="12">
      <t>バアイ</t>
    </rPh>
    <rPh sb="13" eb="16">
      <t>カクガッコウ</t>
    </rPh>
    <rPh sb="17" eb="19">
      <t>セントウ</t>
    </rPh>
    <rPh sb="20" eb="23">
      <t>サイコウビ</t>
    </rPh>
    <rPh sb="28" eb="30">
      <t>シヨウ</t>
    </rPh>
    <rPh sb="32" eb="33">
      <t>ハサ</t>
    </rPh>
    <rPh sb="36" eb="37">
      <t>クミ</t>
    </rPh>
    <phoneticPr fontId="3"/>
  </si>
  <si>
    <t>　ことができる。</t>
    <phoneticPr fontId="3"/>
  </si>
  <si>
    <t>※必ずティーマークの設置してあるティイングエリアを使用すること。</t>
    <rPh sb="1" eb="2">
      <t>カナラ</t>
    </rPh>
    <rPh sb="10" eb="12">
      <t>セッチ</t>
    </rPh>
    <rPh sb="25" eb="27">
      <t>シヨウ</t>
    </rPh>
    <phoneticPr fontId="3"/>
  </si>
  <si>
    <t>　下記の者は本校生徒であり、本大会に参加することを認め、参加申し込みをいたします。</t>
    <rPh sb="4" eb="5">
      <t>モノ</t>
    </rPh>
    <rPh sb="14" eb="15">
      <t>ホン</t>
    </rPh>
    <rPh sb="28" eb="30">
      <t>サンカ</t>
    </rPh>
    <phoneticPr fontId="3"/>
  </si>
  <si>
    <t>注意④　公式指定ラウンドは引率顧問の同伴プレーはできない。</t>
    <phoneticPr fontId="3"/>
  </si>
  <si>
    <t>また、大会出場選手で個人加盟者も次の条件（※）を守り特別料金で利用することができる。保護者はビジターフィーとする。</t>
    <rPh sb="3" eb="5">
      <t>タイカイ</t>
    </rPh>
    <rPh sb="5" eb="7">
      <t>シュツジョウ</t>
    </rPh>
    <rPh sb="7" eb="9">
      <t>センシュ</t>
    </rPh>
    <rPh sb="10" eb="15">
      <t>コジンカメイシャ</t>
    </rPh>
    <rPh sb="16" eb="17">
      <t>ツギ</t>
    </rPh>
    <rPh sb="18" eb="20">
      <t>ジョウケン</t>
    </rPh>
    <rPh sb="24" eb="25">
      <t>マモ</t>
    </rPh>
    <rPh sb="26" eb="30">
      <t>トクベツリョウキン</t>
    </rPh>
    <rPh sb="31" eb="33">
      <t>リヨウ</t>
    </rPh>
    <rPh sb="42" eb="45">
      <t>ホゴシャ</t>
    </rPh>
    <phoneticPr fontId="3"/>
  </si>
  <si>
    <t>文部科学大臣楯争奪
第４２回全国高等学校ゴルフ選手権春季大会中部地区予選</t>
    <rPh sb="0" eb="2">
      <t>モンブ</t>
    </rPh>
    <rPh sb="2" eb="4">
      <t>カガク</t>
    </rPh>
    <rPh sb="4" eb="6">
      <t>ダイジン</t>
    </rPh>
    <rPh sb="6" eb="7">
      <t>タテ</t>
    </rPh>
    <rPh sb="7" eb="9">
      <t>ソウダツ</t>
    </rPh>
    <phoneticPr fontId="3"/>
  </si>
  <si>
    <t>令和３年１２月１５日（水）　　　公式指定ラウンド</t>
    <rPh sb="11" eb="12">
      <t>スイ</t>
    </rPh>
    <phoneticPr fontId="4"/>
  </si>
  <si>
    <t>令和３年１２月１６日（木）　　　大会１日目</t>
    <rPh sb="11" eb="12">
      <t>モク</t>
    </rPh>
    <phoneticPr fontId="3"/>
  </si>
  <si>
    <t>令和３年１２月１７日（金）　　　大会最終日</t>
    <rPh sb="11" eb="12">
      <t>キン</t>
    </rPh>
    <rPh sb="18" eb="21">
      <t>サイシュウビ</t>
    </rPh>
    <phoneticPr fontId="4"/>
  </si>
  <si>
    <t>兼　　第４４回中部高等学校ゴルフ選手権冬季大会</t>
    <rPh sb="0" eb="1">
      <t>ケン</t>
    </rPh>
    <rPh sb="19" eb="21">
      <t>トウキ</t>
    </rPh>
    <phoneticPr fontId="3"/>
  </si>
  <si>
    <t>白山ヴィレッジゴルフコース</t>
    <phoneticPr fontId="4"/>
  </si>
  <si>
    <t>ココパリゾートクラブ白山ヴィレッジゴルフコース　キングコース</t>
    <phoneticPr fontId="3"/>
  </si>
  <si>
    <t>中部高等学校・中学校ゴルフ連盟</t>
  </si>
  <si>
    <t>中部高等学校・中学校ゴルフ連盟</t>
    <rPh sb="7" eb="10">
      <t>チュウガッコウ</t>
    </rPh>
    <phoneticPr fontId="3"/>
  </si>
  <si>
    <t>（１）男女ともに中部高等学校・中学校ゴルフ連盟に登録した１・２年生。</t>
    <rPh sb="3" eb="5">
      <t>ダンジョ</t>
    </rPh>
    <phoneticPr fontId="4"/>
  </si>
  <si>
    <t>　　 その場合、「中部高等学校・中学校ゴルフ連盟ホームページ」にて連絡する。</t>
    <rPh sb="5" eb="7">
      <t>バアイ</t>
    </rPh>
    <rPh sb="33" eb="35">
      <t>レンラク</t>
    </rPh>
    <phoneticPr fontId="3"/>
  </si>
  <si>
    <t>（１）天候その他の事態で大会の運営に変更がある場合は、その連絡を「中部高等学校・中学校ゴルフ連盟</t>
    <rPh sb="3" eb="5">
      <t>テンコウ</t>
    </rPh>
    <rPh sb="7" eb="8">
      <t>タ</t>
    </rPh>
    <rPh sb="9" eb="11">
      <t>ジタイ</t>
    </rPh>
    <rPh sb="12" eb="14">
      <t>タイカイ</t>
    </rPh>
    <rPh sb="15" eb="17">
      <t>ウンエイ</t>
    </rPh>
    <rPh sb="18" eb="20">
      <t>ヘンコウ</t>
    </rPh>
    <rPh sb="23" eb="25">
      <t>バアイ</t>
    </rPh>
    <rPh sb="29" eb="31">
      <t>レンラク</t>
    </rPh>
    <phoneticPr fontId="3"/>
  </si>
  <si>
    <t>　　プレーオフはホールバイホールにより行い使用ホールはNo18 の繰り返しとする。</t>
    <rPh sb="19" eb="20">
      <t>オコナ</t>
    </rPh>
    <rPh sb="21" eb="23">
      <t>シヨウ</t>
    </rPh>
    <rPh sb="33" eb="34">
      <t>ク</t>
    </rPh>
    <rPh sb="35" eb="36">
      <t>カエ</t>
    </rPh>
    <phoneticPr fontId="3"/>
  </si>
  <si>
    <t>（１）公式指定ラウンド　(12/15)</t>
    <phoneticPr fontId="3"/>
  </si>
  <si>
    <t>〒515-2603 三重県津市白山町川口６２６２ 　　TEL :059-262-4141  FAX : 059-262-4001</t>
    <phoneticPr fontId="3"/>
  </si>
  <si>
    <t>三重県津市白山町川口６２６２</t>
    <phoneticPr fontId="3"/>
  </si>
  <si>
    <t>会場案内図</t>
    <rPh sb="0" eb="2">
      <t>カイジョウ</t>
    </rPh>
    <rPh sb="2" eb="5">
      <t>アンナイズ</t>
    </rPh>
    <phoneticPr fontId="4"/>
  </si>
  <si>
    <t>注意①　大会受付場所は「かりん」とし、選手は毎日受付を行うこと。ロッカーキーは３日間共通とし、返却は</t>
    <rPh sb="4" eb="6">
      <t>タイカイ</t>
    </rPh>
    <rPh sb="6" eb="8">
      <t>ウケツケ</t>
    </rPh>
    <rPh sb="8" eb="10">
      <t>バショ</t>
    </rPh>
    <rPh sb="19" eb="21">
      <t>センシュ</t>
    </rPh>
    <rPh sb="22" eb="24">
      <t>マイニチ</t>
    </rPh>
    <rPh sb="24" eb="26">
      <t>ウケツケ</t>
    </rPh>
    <rPh sb="27" eb="28">
      <t>オコナ</t>
    </rPh>
    <rPh sb="40" eb="41">
      <t>ニチ</t>
    </rPh>
    <rPh sb="41" eb="42">
      <t>カン</t>
    </rPh>
    <rPh sb="42" eb="44">
      <t>キョウツウ</t>
    </rPh>
    <rPh sb="47" eb="49">
      <t>ヘンキャク</t>
    </rPh>
    <phoneticPr fontId="4"/>
  </si>
  <si>
    <t>　　　　　　最終日にゴルフ場フロントへすること。</t>
    <rPh sb="6" eb="9">
      <t>サイシュウビ</t>
    </rPh>
    <rPh sb="13" eb="14">
      <t>ジョウ</t>
    </rPh>
    <phoneticPr fontId="3"/>
  </si>
  <si>
    <t>注意②　キャディバッグは「かりん」付近の指定のバック置き場に置くこと。</t>
    <rPh sb="0" eb="2">
      <t>チュウイ</t>
    </rPh>
    <rPh sb="17" eb="19">
      <t>フキン</t>
    </rPh>
    <rPh sb="20" eb="22">
      <t>シテイ</t>
    </rPh>
    <rPh sb="26" eb="27">
      <t>オ</t>
    </rPh>
    <rPh sb="28" eb="29">
      <t>バ</t>
    </rPh>
    <rPh sb="30" eb="31">
      <t>オ</t>
    </rPh>
    <phoneticPr fontId="3"/>
  </si>
  <si>
    <t>（２）大会初日　(12/16)　６：３０開場</t>
    <rPh sb="5" eb="7">
      <t>ショニチ</t>
    </rPh>
    <rPh sb="20" eb="22">
      <t>カイジョウ</t>
    </rPh>
    <phoneticPr fontId="3"/>
  </si>
  <si>
    <t>　　　　　※選手はスタート30分前には「かりん」で受付し、スタートに間に合わせること。</t>
    <rPh sb="6" eb="8">
      <t>センシュ</t>
    </rPh>
    <phoneticPr fontId="3"/>
  </si>
  <si>
    <t>（１）スタート前の打球練習は指定の場所でひとり１コイン（３０球）とする。</t>
    <rPh sb="7" eb="8">
      <t>マエ</t>
    </rPh>
    <rPh sb="9" eb="13">
      <t>ダキュウレンシュウ</t>
    </rPh>
    <rPh sb="14" eb="16">
      <t>シテイ</t>
    </rPh>
    <rPh sb="17" eb="19">
      <t>バショ</t>
    </rPh>
    <rPh sb="30" eb="31">
      <t>キュウ</t>
    </rPh>
    <phoneticPr fontId="3"/>
  </si>
  <si>
    <t>（３）スタート前のバンカー練習場は使用することができない。</t>
    <rPh sb="7" eb="8">
      <t>マエ</t>
    </rPh>
    <rPh sb="13" eb="16">
      <t>レンシュウジョウ</t>
    </rPh>
    <rPh sb="17" eb="19">
      <t>シヨウ</t>
    </rPh>
    <phoneticPr fontId="3"/>
  </si>
  <si>
    <t>（４）ラウンド後は打球練習場を含めバンカー練習場も使用することができる。</t>
    <rPh sb="7" eb="8">
      <t>ゴ</t>
    </rPh>
    <rPh sb="9" eb="14">
      <t>ダキュウレンシュウジョウ</t>
    </rPh>
    <rPh sb="15" eb="16">
      <t>フク</t>
    </rPh>
    <rPh sb="21" eb="23">
      <t>レンシュウ</t>
    </rPh>
    <rPh sb="23" eb="24">
      <t>ジョウ</t>
    </rPh>
    <rPh sb="25" eb="27">
      <t>シヨウ</t>
    </rPh>
    <phoneticPr fontId="3"/>
  </si>
  <si>
    <t>　　コインはゴルフ場フロントににて購入することができ、余ったコインは払い戻しができるので、持ち帰らないこと。</t>
    <rPh sb="9" eb="10">
      <t>ジョウ</t>
    </rPh>
    <rPh sb="17" eb="19">
      <t>コウニュウ</t>
    </rPh>
    <rPh sb="27" eb="28">
      <t>アマ</t>
    </rPh>
    <rPh sb="34" eb="35">
      <t>ハラ</t>
    </rPh>
    <rPh sb="36" eb="37">
      <t>モド</t>
    </rPh>
    <rPh sb="45" eb="46">
      <t>モ</t>
    </rPh>
    <rPh sb="47" eb="48">
      <t>カエ</t>
    </rPh>
    <phoneticPr fontId="3"/>
  </si>
  <si>
    <t>（２）競技中止となった場合、全国大会出場者は中部高等学校・中学校ゴルフ連盟理事会で選考する。</t>
    <rPh sb="3" eb="5">
      <t>キョウギ</t>
    </rPh>
    <rPh sb="5" eb="7">
      <t>チュウシ</t>
    </rPh>
    <rPh sb="11" eb="13">
      <t>バアイ</t>
    </rPh>
    <rPh sb="14" eb="16">
      <t>ゼンコク</t>
    </rPh>
    <rPh sb="41" eb="43">
      <t>センコウ</t>
    </rPh>
    <phoneticPr fontId="3"/>
  </si>
  <si>
    <t>　　を公式指定ラウンド日に受付へ提出すること。</t>
    <rPh sb="3" eb="5">
      <t>コウシキ</t>
    </rPh>
    <rPh sb="5" eb="7">
      <t>シテイ</t>
    </rPh>
    <rPh sb="13" eb="15">
      <t>ウケツケ</t>
    </rPh>
    <rPh sb="16" eb="18">
      <t>テイシュツ</t>
    </rPh>
    <phoneticPr fontId="3"/>
  </si>
  <si>
    <t>（２）毎日、体調管理チェックシートに必要事項を記入の上、受付へ提出すること。</t>
    <rPh sb="3" eb="5">
      <t>マイニチ</t>
    </rPh>
    <rPh sb="6" eb="8">
      <t>タイチョウ</t>
    </rPh>
    <rPh sb="8" eb="10">
      <t>カンリ</t>
    </rPh>
    <rPh sb="18" eb="20">
      <t>ヒツヨウ</t>
    </rPh>
    <rPh sb="20" eb="22">
      <t>ジコウ</t>
    </rPh>
    <rPh sb="23" eb="25">
      <t>キニュウ</t>
    </rPh>
    <rPh sb="26" eb="27">
      <t>ウエ</t>
    </rPh>
    <rPh sb="28" eb="30">
      <t>ウケツケ</t>
    </rPh>
    <rPh sb="31" eb="33">
      <t>テイシュツ</t>
    </rPh>
    <phoneticPr fontId="3"/>
  </si>
  <si>
    <r>
      <t>（３）</t>
    </r>
    <r>
      <rPr>
        <b/>
        <sz val="12"/>
        <rFont val="ＭＳ Ｐ明朝"/>
        <family val="1"/>
        <charset val="128"/>
      </rPr>
      <t>ギャラリーのコースへの立入りは禁止する。</t>
    </r>
    <r>
      <rPr>
        <sz val="12"/>
        <rFont val="ＭＳ Ｐ明朝"/>
        <family val="1"/>
        <charset val="128"/>
      </rPr>
      <t>クラブハウスレストランは使用することができ、</t>
    </r>
    <rPh sb="14" eb="16">
      <t>タチイ</t>
    </rPh>
    <rPh sb="18" eb="20">
      <t>キンシ</t>
    </rPh>
    <rPh sb="35" eb="37">
      <t>シヨウ</t>
    </rPh>
    <phoneticPr fontId="3"/>
  </si>
  <si>
    <t>〒５１８-０１９２　　　三重県伊賀市下神戸２７５６</t>
    <rPh sb="12" eb="15">
      <t>ミエケン</t>
    </rPh>
    <phoneticPr fontId="3"/>
  </si>
  <si>
    <t>桜丘高等学校内　　　高森　信一</t>
    <rPh sb="0" eb="2">
      <t>サクラガオカ</t>
    </rPh>
    <rPh sb="2" eb="6">
      <t>コウトウガッコウ</t>
    </rPh>
    <rPh sb="6" eb="7">
      <t>ナイ</t>
    </rPh>
    <rPh sb="10" eb="12">
      <t>タカモリ</t>
    </rPh>
    <rPh sb="13" eb="15">
      <t>シンイチ</t>
    </rPh>
    <phoneticPr fontId="3"/>
  </si>
  <si>
    <t>TEL　０５９５（３８）１２０１（代）　　FAX　０５９５（３６）２６１９</t>
    <rPh sb="17" eb="18">
      <t>ダイ</t>
    </rPh>
    <phoneticPr fontId="3"/>
  </si>
  <si>
    <t>競技条件   　</t>
    <rPh sb="2" eb="4">
      <t>ジョウケン</t>
    </rPh>
    <phoneticPr fontId="4"/>
  </si>
  <si>
    <t>（１）日本ゴルフ協会ゴルフ規則と日本高等学校ゴルフ連盟規則及びこの競技のローカルルールを適用する。</t>
    <phoneticPr fontId="4"/>
  </si>
  <si>
    <t>（２）２日間３６ホールズストロークプレー、セルフバッグプレーとする。</t>
    <phoneticPr fontId="4"/>
  </si>
  <si>
    <t>（３）使用ティーマーカーは男子は黒色、女子は青色とする。</t>
    <rPh sb="3" eb="5">
      <t>シヨウ</t>
    </rPh>
    <rPh sb="16" eb="17">
      <t>クロ</t>
    </rPh>
    <rPh sb="17" eb="18">
      <t>イロ</t>
    </rPh>
    <rPh sb="22" eb="23">
      <t>アオ</t>
    </rPh>
    <rPh sb="23" eb="24">
      <t>イロ</t>
    </rPh>
    <phoneticPr fontId="4"/>
  </si>
  <si>
    <t>（４）３６ホールズストロークプレー終了時において、第１位がタイの場合は、プレーオフにて優勝を決定する。</t>
    <rPh sb="17" eb="19">
      <t>シュウリョウ</t>
    </rPh>
    <rPh sb="19" eb="20">
      <t>ジ</t>
    </rPh>
    <rPh sb="25" eb="26">
      <t>ダイ</t>
    </rPh>
    <rPh sb="43" eb="45">
      <t>ユウショウ</t>
    </rPh>
    <rPh sb="46" eb="48">
      <t>ケッテイ</t>
    </rPh>
    <phoneticPr fontId="3"/>
  </si>
  <si>
    <t>（５）各自が持ち込む電動ではない手引きカート（手押しカート）を使用することができる。</t>
    <rPh sb="3" eb="5">
      <t>カクジ</t>
    </rPh>
    <rPh sb="6" eb="7">
      <t>モ</t>
    </rPh>
    <rPh sb="8" eb="9">
      <t>コ</t>
    </rPh>
    <rPh sb="10" eb="12">
      <t>デンドウ</t>
    </rPh>
    <rPh sb="16" eb="18">
      <t>テビ</t>
    </rPh>
    <rPh sb="23" eb="25">
      <t>テオ</t>
    </rPh>
    <rPh sb="31" eb="33">
      <t>シヨウ</t>
    </rPh>
    <phoneticPr fontId="3"/>
  </si>
  <si>
    <t>団体加盟校顧問が予約し、次の条件（※）で利用する場合は1000円分昼食付で平日6,080円・土日祝13,100円で利用できる。</t>
    <rPh sb="0" eb="2">
      <t>ダンタイ</t>
    </rPh>
    <rPh sb="2" eb="5">
      <t>カメイコウ</t>
    </rPh>
    <rPh sb="5" eb="7">
      <t>コモン</t>
    </rPh>
    <rPh sb="8" eb="10">
      <t>ヨヤク</t>
    </rPh>
    <rPh sb="12" eb="13">
      <t>ツギ</t>
    </rPh>
    <rPh sb="14" eb="16">
      <t>ジョウケン</t>
    </rPh>
    <rPh sb="20" eb="22">
      <t>リヨウ</t>
    </rPh>
    <rPh sb="24" eb="26">
      <t>バアイ</t>
    </rPh>
    <rPh sb="31" eb="33">
      <t>エンブン</t>
    </rPh>
    <rPh sb="33" eb="35">
      <t>チュウショク</t>
    </rPh>
    <rPh sb="35" eb="36">
      <t>ツキ</t>
    </rPh>
    <rPh sb="37" eb="39">
      <t>ヘイジツ</t>
    </rPh>
    <rPh sb="44" eb="45">
      <t>エン</t>
    </rPh>
    <rPh sb="46" eb="48">
      <t>ドニチ</t>
    </rPh>
    <rPh sb="48" eb="49">
      <t>シュク</t>
    </rPh>
    <rPh sb="55" eb="56">
      <t>エン</t>
    </rPh>
    <rPh sb="57" eb="59">
      <t>リヨウ</t>
    </rPh>
    <phoneticPr fontId="3"/>
  </si>
  <si>
    <t>※カートを必ず使用し、自動車免許を有する者が運転すること。（運転手カートフィー1,100円）</t>
    <rPh sb="5" eb="6">
      <t>カナラ</t>
    </rPh>
    <rPh sb="7" eb="9">
      <t>シヨウ</t>
    </rPh>
    <rPh sb="11" eb="14">
      <t>ジドウシャ</t>
    </rPh>
    <rPh sb="14" eb="16">
      <t>メンキョ</t>
    </rPh>
    <rPh sb="17" eb="18">
      <t>ユウ</t>
    </rPh>
    <rPh sb="20" eb="21">
      <t>モノ</t>
    </rPh>
    <rPh sb="22" eb="24">
      <t>ウンテン</t>
    </rPh>
    <rPh sb="30" eb="33">
      <t>ウンテンシュ</t>
    </rPh>
    <rPh sb="40" eb="45">
      <t>１００エン</t>
    </rPh>
    <phoneticPr fontId="3"/>
  </si>
  <si>
    <t>コテージ（２～４名）　　　　　　　　　６，９７０円</t>
    <rPh sb="8" eb="9">
      <t>メイ</t>
    </rPh>
    <rPh sb="24" eb="25">
      <t>エン</t>
    </rPh>
    <phoneticPr fontId="3"/>
  </si>
  <si>
    <t>コテージシングルユース　　　　　　８，０７０円</t>
    <rPh sb="22" eb="23">
      <t>エン</t>
    </rPh>
    <phoneticPr fontId="3"/>
  </si>
  <si>
    <t>アザリアツイン　　　　　　　　　　　　８，０７０円</t>
    <rPh sb="24" eb="25">
      <t>エン</t>
    </rPh>
    <phoneticPr fontId="3"/>
  </si>
  <si>
    <t>アザリアシングルユース　　　　　　９，１７０円</t>
    <rPh sb="22" eb="23">
      <t>エン</t>
    </rPh>
    <phoneticPr fontId="3"/>
  </si>
  <si>
    <t>※土・日・祝日のツーサムプレーは3,300円（税込み）の追加料金が掛かる。</t>
    <rPh sb="1" eb="2">
      <t>ツチ</t>
    </rPh>
    <rPh sb="3" eb="4">
      <t>ニチ</t>
    </rPh>
    <rPh sb="5" eb="7">
      <t>シュクジツ</t>
    </rPh>
    <rPh sb="21" eb="22">
      <t>エン</t>
    </rPh>
    <rPh sb="23" eb="25">
      <t>ゼイコ</t>
    </rPh>
    <rPh sb="28" eb="30">
      <t>ツイカ</t>
    </rPh>
    <rPh sb="30" eb="32">
      <t>リョウキン</t>
    </rPh>
    <rPh sb="33" eb="34">
      <t>カ</t>
    </rPh>
    <phoneticPr fontId="3"/>
  </si>
  <si>
    <t>（３）大会最終日  (12/17)　６：３０開場</t>
    <rPh sb="3" eb="5">
      <t>タイカイ</t>
    </rPh>
    <rPh sb="5" eb="8">
      <t>サイシュウビ</t>
    </rPh>
    <rPh sb="22" eb="24">
      <t>カイジョウ</t>
    </rPh>
    <phoneticPr fontId="3"/>
  </si>
  <si>
    <t>※申し込みは直接「白山ヴィレッジゴルフコース」にし、この料金は１０月１日～１２月１４日までとする。</t>
    <rPh sb="28" eb="30">
      <t>リョウキン</t>
    </rPh>
    <rPh sb="33" eb="34">
      <t>ガツ</t>
    </rPh>
    <rPh sb="35" eb="36">
      <t>ニチ</t>
    </rPh>
    <rPh sb="39" eb="40">
      <t>ガツ</t>
    </rPh>
    <rPh sb="42" eb="43">
      <t>ニチ</t>
    </rPh>
    <phoneticPr fontId="3"/>
  </si>
  <si>
    <t>状況により表彰式を開催します。</t>
    <rPh sb="0" eb="2">
      <t>ジョウキョウ</t>
    </rPh>
    <rPh sb="5" eb="8">
      <t>ヒョウショウシキ</t>
    </rPh>
    <rPh sb="9" eb="11">
      <t>カイサイ</t>
    </rPh>
    <phoneticPr fontId="3"/>
  </si>
  <si>
    <t>（お願い）各県事務局は出場資格者名簿を予選終了後、大会事務局までメールでお送りください。</t>
    <rPh sb="2" eb="3">
      <t>ネガ</t>
    </rPh>
    <rPh sb="5" eb="7">
      <t>カクケン</t>
    </rPh>
    <rPh sb="7" eb="10">
      <t>ジムキョク</t>
    </rPh>
    <rPh sb="13" eb="16">
      <t>シカクシャ</t>
    </rPh>
    <rPh sb="19" eb="21">
      <t>ヨセン</t>
    </rPh>
    <rPh sb="21" eb="24">
      <t>シュウリョウゴ</t>
    </rPh>
    <phoneticPr fontId="4"/>
  </si>
  <si>
    <t>（１）申込用紙（公印なしでも可）を 令和３年１２月６日（月）必着大会事務局へメールにて送信すること。</t>
    <rPh sb="8" eb="10">
      <t>コウイン</t>
    </rPh>
    <rPh sb="14" eb="15">
      <t>カ</t>
    </rPh>
    <rPh sb="28" eb="29">
      <t>ゲツ</t>
    </rPh>
    <rPh sb="43" eb="45">
      <t>ソウシン</t>
    </rPh>
    <phoneticPr fontId="3"/>
  </si>
  <si>
    <t>（１）白山ヴィレッジ宿泊を希望される場合は希望日に○を付けてください。　　　　14日　／　15日　／　16日</t>
    <rPh sb="3" eb="5">
      <t>ハクサン</t>
    </rPh>
    <rPh sb="10" eb="12">
      <t>シュクハク</t>
    </rPh>
    <rPh sb="13" eb="15">
      <t>キボウ</t>
    </rPh>
    <rPh sb="18" eb="20">
      <t>バアイ</t>
    </rPh>
    <rPh sb="21" eb="24">
      <t>キボウビ</t>
    </rPh>
    <rPh sb="27" eb="28">
      <t>ツ</t>
    </rPh>
    <rPh sb="41" eb="42">
      <t>ニチ</t>
    </rPh>
    <rPh sb="47" eb="48">
      <t>ニチ</t>
    </rPh>
    <rPh sb="53" eb="54">
      <t>ニチ</t>
    </rPh>
    <phoneticPr fontId="3"/>
  </si>
  <si>
    <t>　　　女子：藤井美羽（栄徳）</t>
    <rPh sb="3" eb="5">
      <t>ジョシ</t>
    </rPh>
    <rPh sb="6" eb="8">
      <t>フジイ</t>
    </rPh>
    <rPh sb="8" eb="10">
      <t>ミウ</t>
    </rPh>
    <rPh sb="11" eb="13">
      <t>エイトク</t>
    </rPh>
    <phoneticPr fontId="3"/>
  </si>
  <si>
    <t>（１）男子の部は、シード選手を除く『　19名　』までの選手とする。</t>
    <phoneticPr fontId="3"/>
  </si>
  <si>
    <t>（２）女子の部は、シード選手を除く『　18名　』までの選手とする。</t>
    <rPh sb="6" eb="7">
      <t>ブ</t>
    </rPh>
    <rPh sb="21" eb="22">
      <t>メイ</t>
    </rPh>
    <rPh sb="27" eb="29">
      <t>センシュ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</si>
</sst>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quot;月&quot;d&quot;日&quot;;@"/>
    <numFmt numFmtId="177" formatCode="#"/>
    <numFmt numFmtId="178" formatCode="yyyy&quot;年&quot;m&quot;月&quot;d&quot;日&quot;;@"/>
    <numFmt numFmtId="179" formatCode="yyyy&quot;年&quot;m&quot;月&quot;;@"/>
    <numFmt numFmtId="180" formatCode="###"/>
    <numFmt numFmtId="181" formatCode="\(\ ##&quot;歳&quot;\)"/>
    <numFmt numFmtId="182" formatCode="##############"/>
    <numFmt numFmtId="183" formatCode="[&lt;=999]000;[&lt;=9999]000\-00;000\-0000"/>
  </numFmts>
  <fonts count="35" x14ac:knownFonts="1">
    <font>
      <sz val="11"/>
      <name val="ＪＳＰゴシック"/>
      <family val="3"/>
      <charset val="128"/>
    </font>
    <font>
      <sz val="11"/>
      <name val="ＭＳ Ｐゴシック"/>
      <family val="3"/>
      <charset val="128"/>
    </font>
    <font>
      <sz val="12"/>
      <name val="ＭＳ Ｐ明朝"/>
      <family val="1"/>
      <charset val="128"/>
    </font>
    <font>
      <sz val="6"/>
      <name val="ＪＳ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5"/>
      <name val="ＭＳ Ｐゴシック"/>
      <family val="3"/>
      <charset val="128"/>
    </font>
    <font>
      <sz val="10.5"/>
      <name val="ＭＳ Ｐ明朝"/>
      <family val="1"/>
      <charset val="128"/>
    </font>
    <font>
      <sz val="20"/>
      <name val="ＭＳ Ｐゴシック"/>
      <family val="3"/>
      <charset val="128"/>
    </font>
    <font>
      <sz val="24"/>
      <name val="ＭＳ Ｐゴシック"/>
      <family val="3"/>
      <charset val="128"/>
    </font>
    <font>
      <sz val="14"/>
      <name val="ＭＳ Ｐ明朝"/>
      <family val="1"/>
      <charset val="128"/>
    </font>
    <font>
      <sz val="16"/>
      <name val="ＭＳ Ｐ明朝"/>
      <family val="1"/>
      <charset val="128"/>
    </font>
    <font>
      <sz val="12"/>
      <name val="ＭＳ 明朝"/>
      <family val="1"/>
      <charset val="128"/>
    </font>
    <font>
      <sz val="9"/>
      <name val="ＭＳ Ｐ明朝"/>
      <family val="1"/>
      <charset val="128"/>
    </font>
    <font>
      <b/>
      <sz val="11"/>
      <name val="ＭＳ Ｐゴシック"/>
      <family val="3"/>
      <charset val="128"/>
    </font>
    <font>
      <sz val="12"/>
      <color indexed="8"/>
      <name val="ＭＳ Ｐ明朝"/>
      <family val="1"/>
      <charset val="128"/>
    </font>
    <font>
      <sz val="9"/>
      <name val="ＭＳ Ｐゴシック"/>
      <family val="3"/>
      <charset val="128"/>
    </font>
    <font>
      <sz val="12"/>
      <color theme="1"/>
      <name val="ＭＳ Ｐ明朝"/>
      <family val="1"/>
      <charset val="128"/>
    </font>
    <font>
      <b/>
      <sz val="12"/>
      <color rgb="FFFF0000"/>
      <name val="ＭＳ Ｐ明朝"/>
      <family val="1"/>
      <charset val="128"/>
    </font>
    <font>
      <sz val="10"/>
      <name val="ＭＳ Ｐ明朝"/>
      <family val="1"/>
      <charset val="128"/>
    </font>
    <font>
      <b/>
      <sz val="14"/>
      <name val="ＭＳ Ｐゴシック"/>
      <family val="3"/>
      <charset val="128"/>
    </font>
    <font>
      <b/>
      <sz val="12"/>
      <name val="ＭＳ Ｐ明朝"/>
      <family val="1"/>
      <charset val="128"/>
    </font>
    <font>
      <sz val="20"/>
      <name val="ＭＳ Ｐ明朝"/>
      <family val="1"/>
      <charset val="128"/>
    </font>
    <font>
      <sz val="18"/>
      <name val="ＭＳ Ｐ明朝"/>
      <family val="1"/>
      <charset val="128"/>
    </font>
    <font>
      <b/>
      <sz val="16"/>
      <name val="ＭＳ Ｐ明朝"/>
      <family val="1"/>
      <charset val="128"/>
    </font>
    <font>
      <u/>
      <sz val="14"/>
      <name val="ＭＳ Ｐ明朝"/>
      <family val="1"/>
      <charset val="128"/>
    </font>
    <font>
      <b/>
      <sz val="14"/>
      <name val="ＭＳ Ｐ明朝"/>
      <family val="1"/>
      <charset val="128"/>
    </font>
    <font>
      <b/>
      <sz val="9"/>
      <color indexed="81"/>
      <name val="ＭＳ Ｐゴシック"/>
      <family val="3"/>
      <charset val="128"/>
    </font>
    <font>
      <b/>
      <sz val="14"/>
      <color indexed="81"/>
      <name val="ＭＳ Ｐゴシック"/>
      <family val="3"/>
      <charset val="128"/>
    </font>
    <font>
      <b/>
      <sz val="11"/>
      <color rgb="FFFF0000"/>
      <name val="ＭＳ Ｐ明朝"/>
      <family val="1"/>
      <charset val="128"/>
    </font>
    <font>
      <sz val="18"/>
      <name val="ＭＳ 明朝"/>
      <family val="1"/>
      <charset val="128"/>
    </font>
    <font>
      <sz val="12"/>
      <color rgb="FF00B0F0"/>
      <name val="ＭＳ Ｐ明朝"/>
      <family val="1"/>
      <charset val="128"/>
    </font>
  </fonts>
  <fills count="3">
    <fill>
      <patternFill patternType="none"/>
    </fill>
    <fill>
      <patternFill patternType="gray125"/>
    </fill>
    <fill>
      <patternFill patternType="solid">
        <fgColor indexed="9"/>
        <bgColor indexed="64"/>
      </patternFill>
    </fill>
  </fills>
  <borders count="89">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right style="double">
        <color indexed="64"/>
      </right>
      <top style="double">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double">
        <color indexed="64"/>
      </right>
      <top/>
      <bottom/>
      <diagonal/>
    </border>
    <border>
      <left/>
      <right style="double">
        <color indexed="64"/>
      </right>
      <top/>
      <bottom style="double">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bottom style="dotted">
        <color indexed="64"/>
      </bottom>
      <diagonal/>
    </border>
    <border>
      <left/>
      <right style="dotted">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dotted">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5">
    <xf numFmtId="0" fontId="0" fillId="0" borderId="0"/>
    <xf numFmtId="0" fontId="1" fillId="0" borderId="0"/>
    <xf numFmtId="0" fontId="1" fillId="0" borderId="0"/>
    <xf numFmtId="0" fontId="1" fillId="0" borderId="0">
      <alignment vertical="center"/>
    </xf>
    <xf numFmtId="0" fontId="1" fillId="0" borderId="0">
      <alignment vertical="center"/>
    </xf>
  </cellStyleXfs>
  <cellXfs count="402">
    <xf numFmtId="0" fontId="0" fillId="0" borderId="0" xfId="0"/>
    <xf numFmtId="49" fontId="2" fillId="0" borderId="0" xfId="0" applyNumberFormat="1" applyFont="1" applyAlignment="1">
      <alignment vertical="center"/>
    </xf>
    <xf numFmtId="49" fontId="2" fillId="0" borderId="0" xfId="1" applyNumberFormat="1" applyFont="1" applyAlignment="1">
      <alignment vertical="center"/>
    </xf>
    <xf numFmtId="49" fontId="2" fillId="0" borderId="0" xfId="0" applyNumberFormat="1" applyFont="1" applyAlignment="1">
      <alignment horizontal="left" vertical="center"/>
    </xf>
    <xf numFmtId="49" fontId="2" fillId="0" borderId="0" xfId="1" applyNumberFormat="1" applyFont="1" applyAlignment="1">
      <alignment horizontal="right" vertical="center"/>
    </xf>
    <xf numFmtId="49" fontId="2" fillId="0" borderId="0" xfId="1" applyNumberFormat="1" applyFont="1" applyAlignment="1">
      <alignment horizontal="justify" vertical="center"/>
    </xf>
    <xf numFmtId="49" fontId="2" fillId="0" borderId="0" xfId="1" applyNumberFormat="1" applyFont="1" applyBorder="1" applyAlignment="1">
      <alignment horizontal="justify" vertical="center" wrapText="1"/>
    </xf>
    <xf numFmtId="49" fontId="2" fillId="0" borderId="0" xfId="1" applyNumberFormat="1" applyFont="1" applyBorder="1" applyAlignment="1">
      <alignment vertical="center"/>
    </xf>
    <xf numFmtId="49" fontId="2" fillId="0" borderId="1" xfId="1" applyNumberFormat="1" applyFont="1" applyBorder="1" applyAlignment="1">
      <alignment vertical="center"/>
    </xf>
    <xf numFmtId="49" fontId="2" fillId="0" borderId="2" xfId="1" applyNumberFormat="1" applyFont="1" applyBorder="1" applyAlignment="1">
      <alignment vertical="center"/>
    </xf>
    <xf numFmtId="49" fontId="2" fillId="0" borderId="3" xfId="1" applyNumberFormat="1" applyFont="1" applyBorder="1" applyAlignment="1">
      <alignment vertical="center"/>
    </xf>
    <xf numFmtId="49" fontId="2" fillId="0" borderId="4" xfId="1" applyNumberFormat="1" applyFont="1" applyBorder="1" applyAlignment="1">
      <alignment horizontal="justify" vertical="center" wrapText="1"/>
    </xf>
    <xf numFmtId="0" fontId="1" fillId="0" borderId="0" xfId="0"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6" fillId="0" borderId="0" xfId="1" applyNumberFormat="1" applyFont="1" applyBorder="1" applyAlignment="1">
      <alignment horizontal="left" vertical="center"/>
    </xf>
    <xf numFmtId="49" fontId="2" fillId="0" borderId="0" xfId="0" applyNumberFormat="1" applyFont="1" applyBorder="1" applyAlignment="1">
      <alignment vertical="center"/>
    </xf>
    <xf numFmtId="49" fontId="6" fillId="0" borderId="0" xfId="1" applyNumberFormat="1" applyFont="1" applyBorder="1" applyAlignment="1">
      <alignment vertical="center"/>
    </xf>
    <xf numFmtId="49" fontId="6" fillId="0" borderId="5" xfId="1" applyNumberFormat="1" applyFont="1" applyBorder="1" applyAlignment="1">
      <alignment vertical="center"/>
    </xf>
    <xf numFmtId="49" fontId="6" fillId="0" borderId="3" xfId="1" applyNumberFormat="1" applyFont="1" applyBorder="1" applyAlignment="1">
      <alignment vertical="center"/>
    </xf>
    <xf numFmtId="49" fontId="6" fillId="0" borderId="4" xfId="1" applyNumberFormat="1" applyFont="1" applyBorder="1" applyAlignment="1">
      <alignment vertical="center"/>
    </xf>
    <xf numFmtId="49" fontId="6" fillId="0" borderId="1" xfId="1" applyNumberFormat="1" applyFont="1" applyBorder="1" applyAlignment="1">
      <alignment vertical="center"/>
    </xf>
    <xf numFmtId="49" fontId="6" fillId="0" borderId="2" xfId="1" applyNumberFormat="1" applyFont="1" applyBorder="1" applyAlignment="1">
      <alignment vertical="center"/>
    </xf>
    <xf numFmtId="49" fontId="6" fillId="0" borderId="6" xfId="0" applyNumberFormat="1" applyFont="1" applyBorder="1" applyAlignment="1">
      <alignment vertical="center"/>
    </xf>
    <xf numFmtId="49" fontId="6" fillId="0" borderId="0" xfId="1" applyNumberFormat="1" applyFont="1" applyAlignment="1">
      <alignment horizontal="distributed" vertical="distributed"/>
    </xf>
    <xf numFmtId="49" fontId="6" fillId="0" borderId="0" xfId="0" applyNumberFormat="1" applyFont="1" applyAlignment="1">
      <alignment horizontal="distributed" vertical="distributed"/>
    </xf>
    <xf numFmtId="49" fontId="6" fillId="0" borderId="0" xfId="0" applyNumberFormat="1" applyFont="1" applyBorder="1" applyAlignment="1">
      <alignment horizontal="right" vertical="center"/>
    </xf>
    <xf numFmtId="0" fontId="8" fillId="0" borderId="0" xfId="0" applyFont="1" applyAlignment="1">
      <alignment vertical="center"/>
    </xf>
    <xf numFmtId="0" fontId="10" fillId="0" borderId="0" xfId="0" applyFont="1" applyAlignment="1">
      <alignment horizontal="justify" vertical="center"/>
    </xf>
    <xf numFmtId="0" fontId="2" fillId="0" borderId="0" xfId="0" applyFont="1" applyAlignment="1">
      <alignment horizontal="center" vertical="center"/>
    </xf>
    <xf numFmtId="0" fontId="10" fillId="0" borderId="7" xfId="0"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justify" vertical="center"/>
    </xf>
    <xf numFmtId="49" fontId="2" fillId="0" borderId="0" xfId="0" applyNumberFormat="1" applyFont="1" applyAlignment="1">
      <alignment horizontal="right" vertical="center"/>
    </xf>
    <xf numFmtId="0" fontId="13"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2" fillId="0" borderId="7"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8" xfId="0" applyFont="1" applyBorder="1" applyAlignment="1">
      <alignment horizontal="center" vertical="center"/>
    </xf>
    <xf numFmtId="0" fontId="5" fillId="0" borderId="0" xfId="0" applyFont="1" applyAlignment="1">
      <alignment vertical="center"/>
    </xf>
    <xf numFmtId="49" fontId="2" fillId="0" borderId="2" xfId="0" applyNumberFormat="1" applyFont="1" applyBorder="1" applyAlignment="1">
      <alignment vertical="center"/>
    </xf>
    <xf numFmtId="49" fontId="2" fillId="0" borderId="6" xfId="0" applyNumberFormat="1" applyFont="1" applyBorder="1" applyAlignment="1">
      <alignment vertical="center"/>
    </xf>
    <xf numFmtId="49" fontId="6" fillId="0" borderId="9" xfId="0" applyNumberFormat="1" applyFont="1" applyBorder="1" applyAlignment="1">
      <alignment vertical="center"/>
    </xf>
    <xf numFmtId="49" fontId="6" fillId="0" borderId="4" xfId="0" applyNumberFormat="1" applyFont="1" applyBorder="1" applyAlignment="1">
      <alignment vertical="center"/>
    </xf>
    <xf numFmtId="49" fontId="6" fillId="0" borderId="10" xfId="0" applyNumberFormat="1" applyFont="1" applyBorder="1" applyAlignment="1">
      <alignment vertical="center"/>
    </xf>
    <xf numFmtId="49" fontId="6" fillId="0" borderId="2" xfId="0" applyNumberFormat="1" applyFont="1" applyBorder="1" applyAlignment="1">
      <alignment vertical="center"/>
    </xf>
    <xf numFmtId="49" fontId="2" fillId="0" borderId="4" xfId="0" applyNumberFormat="1" applyFont="1" applyBorder="1" applyAlignment="1">
      <alignment vertical="center"/>
    </xf>
    <xf numFmtId="49" fontId="2" fillId="0" borderId="10" xfId="0" applyNumberFormat="1" applyFont="1" applyBorder="1" applyAlignment="1">
      <alignment vertical="center"/>
    </xf>
    <xf numFmtId="49" fontId="6" fillId="0" borderId="0" xfId="0" applyNumberFormat="1" applyFont="1" applyBorder="1" applyAlignment="1">
      <alignment vertical="center"/>
    </xf>
    <xf numFmtId="49" fontId="2" fillId="0" borderId="4" xfId="1"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2" borderId="13" xfId="1" applyNumberFormat="1" applyFont="1" applyFill="1" applyBorder="1" applyAlignment="1">
      <alignment horizontal="right" vertical="center"/>
    </xf>
    <xf numFmtId="49" fontId="2" fillId="2" borderId="0" xfId="1" applyNumberFormat="1" applyFont="1" applyFill="1" applyBorder="1" applyAlignment="1">
      <alignment horizontal="right" vertical="center"/>
    </xf>
    <xf numFmtId="49" fontId="2" fillId="0" borderId="14" xfId="1" applyNumberFormat="1" applyFont="1" applyBorder="1" applyAlignment="1">
      <alignment horizontal="right" vertical="center"/>
    </xf>
    <xf numFmtId="49" fontId="2" fillId="0" borderId="15" xfId="1" applyNumberFormat="1"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vertical="center"/>
    </xf>
    <xf numFmtId="0" fontId="14" fillId="0" borderId="0" xfId="0" applyFont="1" applyAlignment="1">
      <alignment horizontal="center" vertical="center"/>
    </xf>
    <xf numFmtId="0" fontId="7" fillId="0" borderId="0" xfId="0" applyFont="1" applyAlignment="1">
      <alignment horizontal="center" vertical="center"/>
    </xf>
    <xf numFmtId="49" fontId="6" fillId="0" borderId="0" xfId="1" applyNumberFormat="1" applyFont="1" applyAlignment="1">
      <alignment horizontal="distributed" vertical="distributed" justifyLastLine="1"/>
    </xf>
    <xf numFmtId="49" fontId="2" fillId="0" borderId="0" xfId="1" applyNumberFormat="1" applyFont="1" applyAlignment="1">
      <alignment horizontal="distributed" vertical="distributed" justifyLastLine="1"/>
    </xf>
    <xf numFmtId="49" fontId="6" fillId="0" borderId="0" xfId="1" applyNumberFormat="1" applyFont="1" applyBorder="1" applyAlignment="1">
      <alignment horizontal="distributed" vertical="distributed" justifyLastLine="1"/>
    </xf>
    <xf numFmtId="49" fontId="9" fillId="0" borderId="0" xfId="1" applyNumberFormat="1" applyFont="1" applyAlignment="1">
      <alignment horizontal="distributed" vertical="distributed" justifyLastLine="1"/>
    </xf>
    <xf numFmtId="49" fontId="6" fillId="0" borderId="5" xfId="1" applyNumberFormat="1" applyFont="1" applyBorder="1" applyAlignment="1">
      <alignment horizontal="distributed" vertical="center" wrapText="1" justifyLastLine="1"/>
    </xf>
    <xf numFmtId="49" fontId="6" fillId="0" borderId="5" xfId="1" applyNumberFormat="1" applyFont="1" applyBorder="1" applyAlignment="1">
      <alignment horizontal="distributed" vertical="center" justifyLastLine="1"/>
    </xf>
    <xf numFmtId="0" fontId="15" fillId="0" borderId="0" xfId="0" applyFont="1" applyAlignment="1">
      <alignment horizontal="left" vertical="center" wrapText="1"/>
    </xf>
    <xf numFmtId="0" fontId="15" fillId="0" borderId="17" xfId="0" applyFont="1" applyBorder="1" applyAlignment="1">
      <alignment horizontal="left" vertical="center" wrapText="1"/>
    </xf>
    <xf numFmtId="0" fontId="2" fillId="0" borderId="17" xfId="0" applyFont="1" applyBorder="1" applyAlignment="1">
      <alignment horizontal="left" vertical="center"/>
    </xf>
    <xf numFmtId="0" fontId="10"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shrinkToFit="1"/>
    </xf>
    <xf numFmtId="49" fontId="2" fillId="0" borderId="13" xfId="1" applyNumberFormat="1" applyFont="1" applyBorder="1" applyAlignment="1">
      <alignment horizontal="right" vertical="center"/>
    </xf>
    <xf numFmtId="49" fontId="2" fillId="0" borderId="0" xfId="1" applyNumberFormat="1"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3" fillId="0" borderId="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justify" vertical="center" wrapText="1"/>
    </xf>
    <xf numFmtId="0" fontId="2" fillId="0" borderId="23"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56" fontId="10" fillId="0" borderId="26" xfId="0" applyNumberFormat="1" applyFont="1" applyBorder="1" applyAlignment="1">
      <alignment horizontal="center" vertical="center" wrapText="1"/>
    </xf>
    <xf numFmtId="56" fontId="10" fillId="0" borderId="27" xfId="0" applyNumberFormat="1" applyFont="1" applyBorder="1" applyAlignment="1">
      <alignment horizontal="center" vertical="center" wrapText="1"/>
    </xf>
    <xf numFmtId="56" fontId="10" fillId="0" borderId="28" xfId="0" applyNumberFormat="1" applyFont="1" applyBorder="1" applyAlignment="1">
      <alignment horizontal="center" vertical="center" wrapText="1"/>
    </xf>
    <xf numFmtId="49" fontId="2" fillId="0" borderId="41" xfId="1" applyNumberFormat="1" applyFont="1" applyBorder="1" applyAlignment="1">
      <alignment horizontal="left" vertical="center"/>
    </xf>
    <xf numFmtId="49" fontId="2" fillId="0" borderId="11" xfId="1" applyNumberFormat="1" applyFont="1" applyBorder="1" applyAlignment="1">
      <alignment horizontal="left" vertical="center"/>
    </xf>
    <xf numFmtId="49" fontId="2" fillId="2" borderId="0" xfId="1"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15" xfId="0" applyNumberFormat="1" applyFont="1" applyBorder="1" applyAlignment="1">
      <alignment horizontal="left" vertical="center"/>
    </xf>
    <xf numFmtId="49" fontId="2" fillId="0" borderId="15" xfId="1" applyNumberFormat="1" applyFont="1" applyBorder="1" applyAlignment="1">
      <alignment vertical="center"/>
    </xf>
    <xf numFmtId="49" fontId="2" fillId="0" borderId="42" xfId="1" applyNumberFormat="1" applyFont="1" applyBorder="1" applyAlignment="1">
      <alignment vertical="center"/>
    </xf>
    <xf numFmtId="49" fontId="2" fillId="0" borderId="0" xfId="1" applyNumberFormat="1" applyFont="1" applyBorder="1" applyAlignment="1">
      <alignment horizontal="center" vertical="center"/>
    </xf>
    <xf numFmtId="49" fontId="2" fillId="0" borderId="0" xfId="1" applyNumberFormat="1" applyFont="1" applyAlignment="1">
      <alignment horizontal="left" vertical="center" shrinkToFit="1"/>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8" fillId="2" borderId="0" xfId="1" applyNumberFormat="1" applyFont="1" applyFill="1" applyAlignment="1">
      <alignment horizontal="left" vertical="center" shrinkToFit="1"/>
    </xf>
    <xf numFmtId="49" fontId="2" fillId="2" borderId="0" xfId="1" applyNumberFormat="1" applyFont="1" applyFill="1" applyBorder="1" applyAlignment="1">
      <alignment horizontal="left" vertical="center"/>
    </xf>
    <xf numFmtId="49" fontId="2" fillId="2" borderId="15" xfId="1" applyNumberFormat="1" applyFont="1" applyFill="1" applyBorder="1" applyAlignment="1">
      <alignment horizontal="left" vertical="center"/>
    </xf>
    <xf numFmtId="49" fontId="2" fillId="0" borderId="14" xfId="1" applyNumberFormat="1" applyFont="1" applyFill="1" applyBorder="1" applyAlignment="1">
      <alignment horizontal="right" vertical="center"/>
    </xf>
    <xf numFmtId="49" fontId="2" fillId="0" borderId="13" xfId="1" applyNumberFormat="1" applyFont="1" applyFill="1" applyBorder="1" applyAlignment="1">
      <alignment horizontal="right" vertical="center"/>
    </xf>
    <xf numFmtId="49" fontId="2" fillId="0" borderId="43" xfId="1" applyNumberFormat="1" applyFont="1" applyBorder="1" applyAlignment="1">
      <alignment horizontal="left" vertical="center"/>
    </xf>
    <xf numFmtId="49" fontId="19" fillId="0" borderId="0" xfId="1" applyNumberFormat="1" applyFont="1" applyAlignment="1">
      <alignment horizontal="distributed" vertical="distributed" justifyLastLine="1"/>
    </xf>
    <xf numFmtId="0" fontId="1" fillId="0" borderId="0" xfId="0" applyFont="1" applyAlignment="1">
      <alignment horizontal="center" vertical="center"/>
    </xf>
    <xf numFmtId="49" fontId="2" fillId="0" borderId="0" xfId="1" applyNumberFormat="1" applyFont="1" applyAlignment="1">
      <alignment vertical="center" shrinkToFit="1"/>
    </xf>
    <xf numFmtId="0" fontId="2" fillId="0" borderId="0" xfId="0" applyFont="1" applyAlignment="1">
      <alignment horizontal="left" vertical="center"/>
    </xf>
    <xf numFmtId="0" fontId="6" fillId="0" borderId="0" xfId="0" applyFont="1" applyAlignment="1">
      <alignment horizontal="center" vertical="center"/>
    </xf>
    <xf numFmtId="49" fontId="2" fillId="0" borderId="43" xfId="0" applyNumberFormat="1" applyFont="1" applyBorder="1" applyAlignment="1">
      <alignment vertical="center"/>
    </xf>
    <xf numFmtId="49" fontId="24" fillId="0" borderId="0" xfId="0" applyNumberFormat="1" applyFont="1" applyAlignment="1">
      <alignment vertical="center"/>
    </xf>
    <xf numFmtId="0" fontId="2" fillId="0" borderId="16" xfId="0" applyFont="1" applyBorder="1" applyAlignment="1">
      <alignment horizontal="center" vertical="center" wrapText="1"/>
    </xf>
    <xf numFmtId="49" fontId="23" fillId="0" borderId="0" xfId="1" applyNumberFormat="1" applyFont="1" applyAlignment="1">
      <alignment vertical="center"/>
    </xf>
    <xf numFmtId="0" fontId="8" fillId="0" borderId="0" xfId="3" applyFont="1">
      <alignment vertical="center"/>
    </xf>
    <xf numFmtId="0" fontId="2" fillId="0" borderId="0" xfId="3" applyFont="1">
      <alignment vertical="center"/>
    </xf>
    <xf numFmtId="0" fontId="2" fillId="0" borderId="0" xfId="3" applyFont="1" applyAlignment="1">
      <alignment horizontal="center" vertical="center"/>
    </xf>
    <xf numFmtId="0" fontId="8" fillId="0" borderId="36" xfId="3" applyFont="1" applyBorder="1">
      <alignment vertical="center"/>
    </xf>
    <xf numFmtId="0" fontId="8" fillId="0" borderId="17" xfId="3" applyFont="1" applyBorder="1">
      <alignment vertical="center"/>
    </xf>
    <xf numFmtId="0" fontId="8" fillId="0" borderId="35" xfId="3" applyFont="1" applyBorder="1">
      <alignment vertical="center"/>
    </xf>
    <xf numFmtId="0" fontId="2" fillId="0" borderId="34" xfId="3" applyFont="1" applyBorder="1">
      <alignment vertical="center"/>
    </xf>
    <xf numFmtId="0" fontId="2" fillId="0" borderId="0" xfId="3" applyFont="1" applyBorder="1">
      <alignment vertical="center"/>
    </xf>
    <xf numFmtId="0" fontId="2" fillId="0" borderId="33" xfId="3" applyFont="1" applyBorder="1">
      <alignment vertical="center"/>
    </xf>
    <xf numFmtId="0" fontId="2" fillId="0" borderId="0" xfId="3" applyFont="1" applyBorder="1" applyAlignment="1">
      <alignment horizontal="distributed" vertical="center"/>
    </xf>
    <xf numFmtId="0" fontId="2" fillId="0" borderId="0" xfId="3" applyFont="1" applyBorder="1" applyAlignment="1">
      <alignment horizontal="center" vertical="center"/>
    </xf>
    <xf numFmtId="178" fontId="2" fillId="0" borderId="0" xfId="3" applyNumberFormat="1" applyFont="1" applyBorder="1" applyAlignment="1">
      <alignment vertical="center"/>
    </xf>
    <xf numFmtId="178" fontId="2" fillId="0" borderId="0" xfId="3" applyNumberFormat="1" applyFont="1" applyBorder="1" applyAlignment="1">
      <alignment horizontal="right" vertical="center"/>
    </xf>
    <xf numFmtId="0" fontId="8" fillId="0" borderId="31" xfId="3" applyFont="1" applyBorder="1">
      <alignment vertical="center"/>
    </xf>
    <xf numFmtId="0" fontId="8" fillId="0" borderId="32" xfId="3" applyFont="1" applyBorder="1">
      <alignment vertical="center"/>
    </xf>
    <xf numFmtId="0" fontId="8" fillId="0" borderId="30" xfId="3" applyFont="1" applyBorder="1">
      <alignment vertical="center"/>
    </xf>
    <xf numFmtId="0" fontId="2" fillId="0" borderId="40" xfId="3" applyFont="1" applyBorder="1" applyAlignment="1">
      <alignment horizontal="distributed" vertical="center"/>
    </xf>
    <xf numFmtId="0" fontId="2" fillId="0" borderId="16" xfId="3" applyFont="1" applyBorder="1" applyAlignment="1">
      <alignment horizontal="distributed" vertical="center"/>
    </xf>
    <xf numFmtId="0" fontId="8" fillId="0" borderId="36" xfId="3" applyFont="1" applyBorder="1" applyAlignment="1">
      <alignment vertical="center"/>
    </xf>
    <xf numFmtId="0" fontId="14" fillId="0" borderId="17" xfId="3" applyNumberFormat="1" applyFont="1" applyBorder="1" applyAlignment="1">
      <alignment horizontal="center" vertical="center"/>
    </xf>
    <xf numFmtId="0" fontId="8" fillId="0" borderId="17" xfId="3" applyFont="1" applyBorder="1" applyAlignment="1">
      <alignment vertical="center"/>
    </xf>
    <xf numFmtId="0" fontId="8" fillId="0" borderId="17" xfId="3" applyNumberFormat="1" applyFont="1" applyBorder="1" applyAlignment="1">
      <alignment horizontal="left" vertical="center"/>
    </xf>
    <xf numFmtId="0" fontId="8" fillId="0" borderId="32" xfId="3" applyNumberFormat="1" applyFont="1" applyBorder="1" applyAlignment="1">
      <alignment horizontal="left" vertical="center"/>
    </xf>
    <xf numFmtId="0" fontId="2" fillId="0" borderId="17" xfId="3" applyFont="1" applyBorder="1">
      <alignment vertical="center"/>
    </xf>
    <xf numFmtId="0" fontId="8" fillId="0" borderId="34" xfId="3" applyFont="1" applyBorder="1">
      <alignment vertical="center"/>
    </xf>
    <xf numFmtId="0" fontId="8" fillId="0" borderId="0" xfId="3" applyFont="1" applyBorder="1">
      <alignment vertical="center"/>
    </xf>
    <xf numFmtId="0" fontId="2" fillId="0" borderId="32" xfId="3" applyFont="1" applyBorder="1">
      <alignment vertical="center"/>
    </xf>
    <xf numFmtId="0" fontId="14" fillId="0" borderId="39" xfId="3" applyFont="1" applyBorder="1" applyAlignment="1">
      <alignment vertical="center"/>
    </xf>
    <xf numFmtId="0" fontId="2" fillId="0" borderId="29" xfId="3" applyFont="1" applyBorder="1" applyAlignment="1">
      <alignment horizontal="distributed" vertical="center"/>
    </xf>
    <xf numFmtId="0" fontId="8" fillId="0" borderId="4" xfId="3" applyFont="1" applyBorder="1">
      <alignment vertical="center"/>
    </xf>
    <xf numFmtId="0" fontId="28" fillId="0" borderId="0" xfId="3" applyFont="1" applyBorder="1">
      <alignment vertical="center"/>
    </xf>
    <xf numFmtId="0" fontId="2" fillId="0" borderId="0" xfId="3" applyFont="1" applyAlignment="1">
      <alignment horizontal="right" vertical="center"/>
    </xf>
    <xf numFmtId="180" fontId="8" fillId="0" borderId="61" xfId="3" applyNumberFormat="1" applyFont="1" applyBorder="1" applyAlignment="1">
      <alignment horizontal="center" vertical="center"/>
    </xf>
    <xf numFmtId="0" fontId="8" fillId="0" borderId="61" xfId="3" applyFont="1" applyBorder="1">
      <alignment vertical="center"/>
    </xf>
    <xf numFmtId="0" fontId="2" fillId="0" borderId="61" xfId="3" applyFont="1" applyBorder="1" applyAlignment="1">
      <alignment horizontal="center" vertical="center"/>
    </xf>
    <xf numFmtId="181" fontId="8" fillId="0" borderId="62" xfId="3" applyNumberFormat="1" applyFont="1" applyBorder="1" applyAlignment="1">
      <alignment horizontal="right" vertical="center"/>
    </xf>
    <xf numFmtId="180" fontId="8" fillId="0" borderId="16" xfId="3" applyNumberFormat="1" applyFont="1" applyBorder="1" applyAlignment="1">
      <alignment horizontal="center" vertical="center"/>
    </xf>
    <xf numFmtId="0" fontId="8" fillId="0" borderId="16" xfId="3" applyFont="1" applyBorder="1">
      <alignment vertical="center"/>
    </xf>
    <xf numFmtId="0" fontId="2" fillId="0" borderId="40" xfId="3" applyFont="1" applyBorder="1" applyAlignment="1">
      <alignment horizontal="center" vertical="center"/>
    </xf>
    <xf numFmtId="181" fontId="8" fillId="0" borderId="39" xfId="3" applyNumberFormat="1" applyFont="1" applyBorder="1" applyAlignment="1">
      <alignment horizontal="right" vertical="center"/>
    </xf>
    <xf numFmtId="180" fontId="2" fillId="0" borderId="40" xfId="3" applyNumberFormat="1" applyFont="1" applyBorder="1" applyAlignment="1">
      <alignment horizontal="center" vertical="center"/>
    </xf>
    <xf numFmtId="0" fontId="8" fillId="0" borderId="24" xfId="3" applyFont="1" applyBorder="1" applyAlignment="1">
      <alignment horizontal="center" vertical="center"/>
    </xf>
    <xf numFmtId="0" fontId="8" fillId="0" borderId="72" xfId="3" applyFont="1" applyBorder="1" applyAlignment="1">
      <alignment horizontal="center"/>
    </xf>
    <xf numFmtId="0" fontId="8" fillId="0" borderId="0" xfId="3" applyFont="1" applyAlignment="1">
      <alignment horizontal="center" vertical="center"/>
    </xf>
    <xf numFmtId="0" fontId="13" fillId="0" borderId="0" xfId="3" applyFont="1" applyAlignment="1">
      <alignment vertical="center"/>
    </xf>
    <xf numFmtId="0" fontId="14" fillId="0" borderId="0" xfId="3" applyFont="1" applyBorder="1" applyAlignment="1">
      <alignment horizontal="left"/>
    </xf>
    <xf numFmtId="0" fontId="32" fillId="0" borderId="0" xfId="3" applyFont="1">
      <alignment vertical="center"/>
    </xf>
    <xf numFmtId="0" fontId="22" fillId="0" borderId="0" xfId="3" applyFont="1" applyAlignment="1">
      <alignment horizontal="right" vertical="center"/>
    </xf>
    <xf numFmtId="0" fontId="2" fillId="0" borderId="30" xfId="0" applyFont="1" applyBorder="1" applyAlignment="1">
      <alignment horizontal="right" vertical="center"/>
    </xf>
    <xf numFmtId="0" fontId="26" fillId="0" borderId="35" xfId="0" applyFont="1" applyBorder="1" applyAlignment="1">
      <alignment horizontal="center" vertical="center"/>
    </xf>
    <xf numFmtId="0" fontId="2" fillId="0" borderId="74" xfId="0" applyFont="1" applyBorder="1" applyAlignment="1">
      <alignment vertical="center"/>
    </xf>
    <xf numFmtId="0" fontId="2" fillId="0" borderId="74" xfId="0" applyFont="1" applyBorder="1" applyAlignment="1">
      <alignment horizontal="center" vertical="center"/>
    </xf>
    <xf numFmtId="49" fontId="34" fillId="2" borderId="0" xfId="1" applyNumberFormat="1" applyFont="1" applyFill="1" applyAlignment="1">
      <alignment horizontal="left" vertical="center"/>
    </xf>
    <xf numFmtId="49" fontId="2" fillId="0" borderId="0" xfId="1" applyNumberFormat="1" applyFont="1" applyAlignment="1">
      <alignment horizontal="left" vertical="center" shrinkToFit="1"/>
    </xf>
    <xf numFmtId="0" fontId="6" fillId="0" borderId="0" xfId="0" applyFont="1" applyAlignment="1">
      <alignment horizontal="center" vertical="center"/>
    </xf>
    <xf numFmtId="0" fontId="2" fillId="0" borderId="40" xfId="0" applyFont="1" applyBorder="1" applyAlignment="1">
      <alignment horizontal="center" vertical="center"/>
    </xf>
    <xf numFmtId="0" fontId="2" fillId="0" borderId="16" xfId="0" applyFont="1" applyBorder="1" applyAlignment="1">
      <alignment horizontal="center" vertical="center"/>
    </xf>
    <xf numFmtId="0" fontId="1" fillId="0" borderId="16" xfId="0" applyFont="1" applyBorder="1" applyAlignment="1">
      <alignment vertical="center" shrinkToFit="1"/>
    </xf>
    <xf numFmtId="0" fontId="1" fillId="0" borderId="61" xfId="0" applyFont="1" applyBorder="1" applyAlignment="1">
      <alignment vertical="center" shrinkToFit="1"/>
    </xf>
    <xf numFmtId="0" fontId="2" fillId="0" borderId="61" xfId="0" applyFont="1" applyBorder="1" applyAlignment="1">
      <alignment horizontal="center" vertical="center"/>
    </xf>
    <xf numFmtId="0" fontId="1" fillId="0" borderId="37" xfId="0" applyFont="1" applyBorder="1" applyAlignment="1">
      <alignment horizontal="center" vertical="center"/>
    </xf>
    <xf numFmtId="0" fontId="1" fillId="0" borderId="64" xfId="0" applyFont="1" applyBorder="1" applyAlignment="1">
      <alignment horizontal="center" vertical="center"/>
    </xf>
    <xf numFmtId="0" fontId="16" fillId="0" borderId="59" xfId="0" applyFont="1" applyBorder="1" applyAlignment="1">
      <alignment vertical="center"/>
    </xf>
    <xf numFmtId="0" fontId="2" fillId="0" borderId="59" xfId="0" applyFont="1" applyBorder="1" applyAlignment="1">
      <alignment vertical="center"/>
    </xf>
    <xf numFmtId="0" fontId="1" fillId="0" borderId="40" xfId="0" applyFont="1" applyBorder="1" applyAlignment="1">
      <alignment vertical="center" shrinkToFit="1"/>
    </xf>
    <xf numFmtId="0" fontId="1" fillId="0" borderId="35" xfId="0" applyFont="1" applyBorder="1" applyAlignment="1">
      <alignment horizontal="center" vertical="center"/>
    </xf>
    <xf numFmtId="0" fontId="16" fillId="0" borderId="61" xfId="0" applyFont="1" applyBorder="1" applyAlignment="1">
      <alignment horizontal="center" vertical="center"/>
    </xf>
    <xf numFmtId="0" fontId="19" fillId="0" borderId="64" xfId="0" applyFont="1" applyBorder="1" applyAlignment="1">
      <alignment horizontal="center" vertical="center"/>
    </xf>
    <xf numFmtId="49" fontId="2" fillId="0" borderId="0" xfId="1" applyNumberFormat="1" applyFont="1" applyAlignment="1">
      <alignment horizontal="left" vertical="center" shrinkToFit="1"/>
    </xf>
    <xf numFmtId="49" fontId="2" fillId="0" borderId="0" xfId="1" applyNumberFormat="1" applyFont="1" applyAlignment="1">
      <alignment horizontal="left" vertical="center"/>
    </xf>
    <xf numFmtId="49" fontId="1" fillId="0" borderId="41" xfId="1" applyNumberFormat="1" applyFont="1" applyBorder="1" applyAlignment="1">
      <alignment horizontal="left" vertical="center"/>
    </xf>
    <xf numFmtId="0" fontId="1" fillId="0" borderId="0" xfId="4">
      <alignment vertical="center"/>
    </xf>
    <xf numFmtId="49" fontId="1" fillId="0" borderId="13" xfId="1" applyNumberFormat="1" applyFont="1" applyBorder="1" applyAlignment="1">
      <alignment horizontal="left" vertical="center"/>
    </xf>
    <xf numFmtId="49" fontId="2" fillId="0" borderId="86" xfId="0" applyNumberFormat="1" applyFont="1" applyBorder="1" applyAlignment="1">
      <alignment vertical="center"/>
    </xf>
    <xf numFmtId="49" fontId="2" fillId="0" borderId="87" xfId="0" applyNumberFormat="1" applyFont="1" applyBorder="1" applyAlignment="1">
      <alignment vertical="center"/>
    </xf>
    <xf numFmtId="49" fontId="2" fillId="0" borderId="88" xfId="0" applyNumberFormat="1" applyFont="1" applyBorder="1" applyAlignment="1">
      <alignment vertical="center"/>
    </xf>
    <xf numFmtId="49" fontId="8" fillId="0" borderId="0" xfId="0" applyNumberFormat="1" applyFont="1" applyAlignment="1">
      <alignment horizontal="center" vertical="center"/>
    </xf>
    <xf numFmtId="49" fontId="2" fillId="0" borderId="0" xfId="1" applyNumberFormat="1" applyFont="1" applyAlignment="1">
      <alignment horizontal="left" vertical="center" shrinkToFit="1"/>
    </xf>
    <xf numFmtId="49" fontId="23" fillId="0" borderId="0" xfId="1" applyNumberFormat="1" applyFont="1" applyAlignment="1">
      <alignment horizontal="center" vertical="center" wrapText="1"/>
    </xf>
    <xf numFmtId="49" fontId="23" fillId="0" borderId="0" xfId="1" applyNumberFormat="1" applyFont="1" applyAlignment="1">
      <alignment horizontal="center" vertical="center"/>
    </xf>
    <xf numFmtId="49" fontId="2" fillId="0" borderId="0" xfId="1" applyNumberFormat="1" applyFont="1" applyAlignment="1">
      <alignment horizontal="left" vertical="center"/>
    </xf>
    <xf numFmtId="49" fontId="2" fillId="0" borderId="0" xfId="1" applyNumberFormat="1" applyFont="1" applyFill="1" applyAlignment="1">
      <alignment horizontal="left" vertical="center"/>
    </xf>
    <xf numFmtId="49" fontId="6" fillId="0" borderId="0" xfId="1" applyNumberFormat="1" applyFont="1" applyAlignment="1">
      <alignment horizontal="center" vertical="distributed"/>
    </xf>
    <xf numFmtId="49" fontId="23" fillId="0" borderId="0" xfId="1" applyNumberFormat="1" applyFont="1" applyAlignment="1">
      <alignment horizontal="right" vertical="center"/>
    </xf>
    <xf numFmtId="49" fontId="2" fillId="0" borderId="0" xfId="1" applyNumberFormat="1" applyFont="1" applyBorder="1" applyAlignment="1">
      <alignment horizontal="left" vertical="center"/>
    </xf>
    <xf numFmtId="49" fontId="2" fillId="2" borderId="86" xfId="0" applyNumberFormat="1" applyFont="1" applyFill="1" applyBorder="1" applyAlignment="1">
      <alignment horizontal="left" vertical="center"/>
    </xf>
    <xf numFmtId="49" fontId="2" fillId="2" borderId="87" xfId="0" applyNumberFormat="1" applyFont="1" applyFill="1" applyBorder="1" applyAlignment="1">
      <alignment horizontal="left" vertical="center"/>
    </xf>
    <xf numFmtId="49" fontId="2" fillId="2" borderId="88" xfId="0" applyNumberFormat="1" applyFont="1" applyFill="1" applyBorder="1" applyAlignment="1">
      <alignment horizontal="left" vertical="center"/>
    </xf>
    <xf numFmtId="49" fontId="2" fillId="2" borderId="15" xfId="1" applyNumberFormat="1" applyFont="1" applyFill="1" applyBorder="1" applyAlignment="1">
      <alignment horizontal="center" vertical="center"/>
    </xf>
    <xf numFmtId="49" fontId="2" fillId="2" borderId="42" xfId="1" applyNumberFormat="1" applyFont="1" applyFill="1" applyBorder="1" applyAlignment="1">
      <alignment horizontal="center" vertical="center"/>
    </xf>
    <xf numFmtId="49" fontId="2" fillId="2" borderId="0" xfId="1" applyNumberFormat="1" applyFont="1" applyFill="1" applyBorder="1" applyAlignment="1">
      <alignment horizontal="left" vertical="center"/>
    </xf>
    <xf numFmtId="49" fontId="2" fillId="2" borderId="43" xfId="1" applyNumberFormat="1" applyFont="1" applyFill="1" applyBorder="1" applyAlignment="1">
      <alignment horizontal="left" vertical="center"/>
    </xf>
    <xf numFmtId="49" fontId="2" fillId="0" borderId="0" xfId="1" applyNumberFormat="1" applyFont="1" applyFill="1" applyAlignment="1">
      <alignment horizontal="left" vertical="center" shrinkToFit="1"/>
    </xf>
    <xf numFmtId="49" fontId="2" fillId="2" borderId="15" xfId="1" applyNumberFormat="1" applyFont="1" applyFill="1" applyBorder="1" applyAlignment="1">
      <alignment horizontal="left" vertical="center"/>
    </xf>
    <xf numFmtId="49" fontId="2" fillId="0" borderId="15" xfId="1" applyNumberFormat="1" applyFont="1" applyBorder="1" applyAlignment="1">
      <alignment horizontal="left" vertical="center"/>
    </xf>
    <xf numFmtId="49" fontId="2" fillId="0" borderId="43" xfId="1" applyNumberFormat="1" applyFont="1" applyBorder="1" applyAlignment="1">
      <alignment horizontal="left" vertical="center"/>
    </xf>
    <xf numFmtId="49" fontId="2" fillId="2" borderId="0" xfId="0" applyNumberFormat="1" applyFont="1" applyFill="1" applyBorder="1" applyAlignment="1">
      <alignment horizontal="left" vertical="center"/>
    </xf>
    <xf numFmtId="49" fontId="2" fillId="2" borderId="43" xfId="0" applyNumberFormat="1" applyFont="1" applyFill="1" applyBorder="1" applyAlignment="1">
      <alignment horizontal="left" vertical="center"/>
    </xf>
    <xf numFmtId="49" fontId="2" fillId="0" borderId="0" xfId="1" applyNumberFormat="1" applyFont="1" applyAlignment="1">
      <alignment vertical="center" shrinkToFit="1"/>
    </xf>
    <xf numFmtId="49" fontId="8" fillId="0" borderId="0" xfId="2" applyNumberFormat="1" applyFont="1" applyAlignment="1">
      <alignment horizontal="left" vertical="center" shrinkToFit="1"/>
    </xf>
    <xf numFmtId="49" fontId="2" fillId="0" borderId="0" xfId="1" applyNumberFormat="1" applyFont="1" applyBorder="1" applyAlignment="1">
      <alignment horizontal="left" vertical="center" shrinkToFit="1"/>
    </xf>
    <xf numFmtId="49" fontId="2" fillId="2" borderId="0" xfId="1" applyNumberFormat="1" applyFont="1" applyFill="1" applyAlignment="1">
      <alignment horizontal="left" vertical="center" shrinkToFit="1"/>
    </xf>
    <xf numFmtId="49" fontId="17" fillId="0" borderId="0" xfId="1" applyNumberFormat="1" applyFont="1" applyAlignment="1">
      <alignment horizontal="left" vertical="center" shrinkToFit="1"/>
    </xf>
    <xf numFmtId="49" fontId="2" fillId="0" borderId="42" xfId="1" applyNumberFormat="1" applyFont="1" applyBorder="1" applyAlignment="1">
      <alignment horizontal="left" vertical="center"/>
    </xf>
    <xf numFmtId="49" fontId="6" fillId="0" borderId="0" xfId="1" applyNumberFormat="1" applyFont="1" applyBorder="1" applyAlignment="1">
      <alignment horizontal="center" vertical="center" wrapText="1"/>
    </xf>
    <xf numFmtId="49" fontId="6" fillId="0" borderId="9" xfId="1" applyNumberFormat="1" applyFont="1" applyBorder="1" applyAlignment="1">
      <alignment horizontal="center" vertical="center" wrapText="1"/>
    </xf>
    <xf numFmtId="49" fontId="20" fillId="0" borderId="0" xfId="1" applyNumberFormat="1" applyFont="1" applyAlignment="1">
      <alignment horizontal="left" vertical="center" shrinkToFit="1"/>
    </xf>
    <xf numFmtId="49" fontId="6" fillId="0" borderId="0" xfId="1" applyNumberFormat="1" applyFont="1" applyBorder="1" applyAlignment="1">
      <alignment horizontal="center" vertical="center"/>
    </xf>
    <xf numFmtId="0" fontId="12" fillId="0" borderId="0" xfId="4" applyFont="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17" xfId="0" applyFont="1" applyBorder="1" applyAlignment="1">
      <alignment horizontal="center" vertical="center"/>
    </xf>
    <xf numFmtId="0" fontId="15" fillId="0" borderId="0" xfId="0" applyFont="1" applyAlignment="1">
      <alignment horizontal="left" vertical="center" wrapText="1"/>
    </xf>
    <xf numFmtId="0" fontId="26" fillId="0" borderId="33" xfId="0" applyFont="1" applyBorder="1" applyAlignment="1">
      <alignment horizontal="center" vertical="center"/>
    </xf>
    <xf numFmtId="0" fontId="26" fillId="0" borderId="0" xfId="0" applyFont="1" applyBorder="1" applyAlignment="1">
      <alignment horizontal="center" vertical="center"/>
    </xf>
    <xf numFmtId="0" fontId="26" fillId="0" borderId="34"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183" fontId="13" fillId="0" borderId="32" xfId="0" applyNumberFormat="1" applyFont="1" applyBorder="1" applyAlignment="1">
      <alignment horizontal="left" vertical="top"/>
    </xf>
    <xf numFmtId="183" fontId="13" fillId="0" borderId="31" xfId="0" applyNumberFormat="1" applyFont="1" applyBorder="1" applyAlignment="1">
      <alignment horizontal="left" vertical="top"/>
    </xf>
    <xf numFmtId="0" fontId="2" fillId="0" borderId="74" xfId="0" applyFont="1" applyBorder="1" applyAlignment="1">
      <alignment horizontal="center" vertical="center"/>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30" xfId="0" applyFont="1" applyBorder="1" applyAlignment="1">
      <alignment horizontal="center" vertical="center"/>
    </xf>
    <xf numFmtId="0" fontId="26" fillId="0" borderId="32" xfId="0" applyFont="1" applyBorder="1" applyAlignment="1">
      <alignment horizontal="center" vertical="center"/>
    </xf>
    <xf numFmtId="0" fontId="26" fillId="0" borderId="31"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16" fillId="0" borderId="30" xfId="0" applyFont="1" applyBorder="1" applyAlignment="1">
      <alignment horizontal="left" vertical="top"/>
    </xf>
    <xf numFmtId="0" fontId="16" fillId="0" borderId="32" xfId="0" applyFont="1" applyBorder="1" applyAlignment="1">
      <alignment horizontal="left" vertical="top"/>
    </xf>
    <xf numFmtId="0" fontId="16" fillId="0" borderId="31" xfId="0" applyFont="1" applyBorder="1" applyAlignment="1">
      <alignment horizontal="left" vertical="top"/>
    </xf>
    <xf numFmtId="0" fontId="14" fillId="0" borderId="35"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36"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36" xfId="0" applyFont="1" applyBorder="1" applyAlignment="1">
      <alignment horizontal="center" vertical="center" shrinkToFit="1"/>
    </xf>
    <xf numFmtId="0" fontId="14" fillId="0" borderId="17" xfId="0" applyFont="1" applyBorder="1" applyAlignment="1">
      <alignment horizontal="left" vertical="center"/>
    </xf>
    <xf numFmtId="49"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12" fillId="0" borderId="0" xfId="0" applyFont="1" applyAlignment="1">
      <alignment horizontal="center" vertical="center"/>
    </xf>
    <xf numFmtId="0" fontId="14" fillId="0" borderId="0" xfId="0" applyFont="1" applyAlignment="1">
      <alignment horizontal="left" vertical="center"/>
    </xf>
    <xf numFmtId="0" fontId="2" fillId="0" borderId="59" xfId="0" applyFont="1" applyBorder="1" applyAlignment="1">
      <alignment horizontal="center" vertical="center"/>
    </xf>
    <xf numFmtId="0" fontId="33" fillId="0" borderId="17"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9" fillId="0" borderId="0" xfId="0" applyFont="1" applyAlignment="1">
      <alignment horizontal="center" vertical="center" shrinkToFit="1"/>
    </xf>
    <xf numFmtId="0" fontId="2" fillId="0" borderId="0" xfId="0" applyFont="1" applyAlignment="1">
      <alignment horizontal="left" vertical="center" shrinkToFit="1"/>
    </xf>
    <xf numFmtId="176" fontId="2" fillId="0" borderId="47" xfId="0" applyNumberFormat="1" applyFont="1" applyBorder="1" applyAlignment="1">
      <alignment horizontal="center" vertical="center"/>
    </xf>
    <xf numFmtId="176" fontId="2" fillId="0" borderId="65" xfId="0" applyNumberFormat="1" applyFont="1" applyBorder="1" applyAlignment="1">
      <alignment horizontal="center" vertical="center"/>
    </xf>
    <xf numFmtId="176" fontId="2" fillId="0" borderId="45" xfId="0" applyNumberFormat="1" applyFont="1" applyBorder="1" applyAlignment="1">
      <alignment horizontal="center" vertical="center"/>
    </xf>
    <xf numFmtId="0" fontId="2" fillId="0" borderId="61" xfId="0" applyFont="1" applyBorder="1" applyAlignment="1">
      <alignment horizontal="center" vertical="center"/>
    </xf>
    <xf numFmtId="0" fontId="2" fillId="0" borderId="85"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10" fillId="0" borderId="55" xfId="0" applyFont="1" applyBorder="1" applyAlignment="1">
      <alignment horizontal="right" vertical="center" wrapText="1"/>
    </xf>
    <xf numFmtId="0" fontId="10" fillId="0" borderId="50" xfId="0" applyFont="1" applyBorder="1" applyAlignment="1">
      <alignment horizontal="right" vertical="center" wrapText="1"/>
    </xf>
    <xf numFmtId="0" fontId="10" fillId="0" borderId="56" xfId="0" applyFont="1" applyBorder="1" applyAlignment="1">
      <alignment horizontal="right" vertical="center" wrapText="1"/>
    </xf>
    <xf numFmtId="0" fontId="5" fillId="0" borderId="0" xfId="0" applyFont="1" applyAlignment="1">
      <alignment horizontal="left" vertical="center"/>
    </xf>
    <xf numFmtId="0" fontId="10" fillId="0" borderId="53" xfId="0" applyFont="1" applyBorder="1" applyAlignment="1">
      <alignment horizontal="right" vertical="center" wrapText="1"/>
    </xf>
    <xf numFmtId="0" fontId="10" fillId="0" borderId="38" xfId="0" applyFont="1" applyBorder="1" applyAlignment="1">
      <alignment horizontal="right" vertical="center" wrapText="1"/>
    </xf>
    <xf numFmtId="0" fontId="10" fillId="0" borderId="57" xfId="0" applyFont="1" applyBorder="1" applyAlignment="1">
      <alignment horizontal="right" vertical="center" wrapText="1"/>
    </xf>
    <xf numFmtId="0" fontId="10" fillId="0" borderId="58" xfId="0" applyFont="1" applyBorder="1" applyAlignment="1">
      <alignment horizontal="right" vertical="center" wrapText="1"/>
    </xf>
    <xf numFmtId="0" fontId="10" fillId="0" borderId="54" xfId="0" applyFont="1" applyBorder="1" applyAlignment="1">
      <alignment horizontal="right" vertical="center" wrapText="1"/>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2" fillId="0" borderId="22" xfId="0" applyFont="1" applyBorder="1" applyAlignment="1">
      <alignment horizontal="left" vertical="center"/>
    </xf>
    <xf numFmtId="0" fontId="14" fillId="0" borderId="19" xfId="0" applyFont="1" applyBorder="1" applyAlignment="1">
      <alignment horizontal="center" vertical="center"/>
    </xf>
    <xf numFmtId="0" fontId="2" fillId="0" borderId="19" xfId="0" applyFont="1" applyBorder="1" applyAlignment="1">
      <alignment horizontal="right" vertical="center"/>
    </xf>
    <xf numFmtId="0" fontId="2" fillId="0" borderId="18" xfId="0" applyFont="1" applyBorder="1" applyAlignment="1">
      <alignment horizontal="right" vertical="center"/>
    </xf>
    <xf numFmtId="0" fontId="10" fillId="0" borderId="51" xfId="0" applyFont="1" applyBorder="1" applyAlignment="1">
      <alignment horizontal="right" vertical="center" wrapText="1"/>
    </xf>
    <xf numFmtId="0" fontId="10" fillId="0" borderId="52" xfId="0" applyFont="1" applyBorder="1" applyAlignment="1">
      <alignment horizontal="right" vertical="center" wrapText="1"/>
    </xf>
    <xf numFmtId="0" fontId="10" fillId="0" borderId="22" xfId="0" applyFont="1" applyBorder="1" applyAlignment="1">
      <alignment horizontal="right" vertical="center" wrapText="1"/>
    </xf>
    <xf numFmtId="0" fontId="9" fillId="0" borderId="0" xfId="0" applyFont="1" applyAlignment="1">
      <alignment horizontal="left" vertical="center" shrinkToFit="1"/>
    </xf>
    <xf numFmtId="0" fontId="10" fillId="0" borderId="25" xfId="0" applyFont="1" applyBorder="1" applyAlignment="1">
      <alignment horizontal="right" vertical="center" wrapText="1"/>
    </xf>
    <xf numFmtId="49" fontId="5" fillId="0" borderId="0" xfId="0" applyNumberFormat="1" applyFont="1" applyAlignment="1">
      <alignment horizontal="center" vertical="center" shrinkToFit="1"/>
    </xf>
    <xf numFmtId="0" fontId="5" fillId="0" borderId="0" xfId="0" applyFont="1" applyAlignment="1">
      <alignment horizontal="center" vertical="center" shrinkToFit="1"/>
    </xf>
    <xf numFmtId="0" fontId="2" fillId="0" borderId="44" xfId="0"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13" fillId="0" borderId="0" xfId="0" applyFont="1" applyAlignment="1">
      <alignment horizontal="center" vertical="center"/>
    </xf>
    <xf numFmtId="0" fontId="2" fillId="0" borderId="84" xfId="0" applyFont="1" applyBorder="1" applyAlignment="1">
      <alignment horizontal="center" vertical="center"/>
    </xf>
    <xf numFmtId="0" fontId="2" fillId="0" borderId="65" xfId="0" applyFont="1" applyBorder="1" applyAlignment="1">
      <alignment horizontal="center" vertical="center"/>
    </xf>
    <xf numFmtId="0" fontId="16" fillId="0" borderId="80" xfId="0" applyFont="1" applyBorder="1" applyAlignment="1">
      <alignment horizontal="center" vertical="center"/>
    </xf>
    <xf numFmtId="0" fontId="8" fillId="0" borderId="80" xfId="0" applyFont="1" applyBorder="1" applyAlignment="1">
      <alignment horizontal="center" vertical="center"/>
    </xf>
    <xf numFmtId="0" fontId="8" fillId="0" borderId="61" xfId="0" applyFont="1" applyBorder="1" applyAlignment="1">
      <alignment horizontal="center" vertical="center"/>
    </xf>
    <xf numFmtId="0" fontId="2" fillId="0" borderId="81" xfId="0" applyFont="1" applyBorder="1" applyAlignment="1">
      <alignment horizontal="center" vertical="center"/>
    </xf>
    <xf numFmtId="0" fontId="16" fillId="0" borderId="79" xfId="0" applyFont="1" applyBorder="1" applyAlignment="1">
      <alignment horizontal="center" vertical="center"/>
    </xf>
    <xf numFmtId="0" fontId="16" fillId="0" borderId="61" xfId="0" applyFont="1" applyBorder="1" applyAlignment="1">
      <alignment horizontal="center" vertical="center"/>
    </xf>
    <xf numFmtId="178" fontId="14" fillId="0" borderId="17" xfId="3" applyNumberFormat="1" applyFont="1" applyBorder="1" applyAlignment="1">
      <alignment horizontal="center" vertical="center"/>
    </xf>
    <xf numFmtId="179" fontId="2" fillId="0" borderId="0" xfId="3" applyNumberFormat="1" applyFont="1" applyBorder="1" applyAlignment="1">
      <alignment horizontal="right" vertical="center"/>
    </xf>
    <xf numFmtId="0" fontId="2" fillId="0" borderId="31" xfId="3" applyFont="1" applyBorder="1" applyAlignment="1">
      <alignment horizontal="center" vertical="center" textRotation="255"/>
    </xf>
    <xf numFmtId="0" fontId="2" fillId="0" borderId="34" xfId="3" applyFont="1" applyBorder="1" applyAlignment="1">
      <alignment horizontal="center" vertical="center" textRotation="255"/>
    </xf>
    <xf numFmtId="0" fontId="2" fillId="0" borderId="36" xfId="3" applyFont="1" applyBorder="1" applyAlignment="1">
      <alignment horizontal="center" vertical="center" textRotation="255"/>
    </xf>
    <xf numFmtId="0" fontId="21" fillId="0" borderId="0" xfId="3" applyFont="1" applyAlignment="1">
      <alignment horizontal="left" vertical="center"/>
    </xf>
    <xf numFmtId="0" fontId="14" fillId="0" borderId="0" xfId="3" applyFont="1" applyBorder="1" applyAlignment="1">
      <alignment horizontal="center" vertical="center" shrinkToFit="1"/>
    </xf>
    <xf numFmtId="177" fontId="2" fillId="0" borderId="0" xfId="3" applyNumberFormat="1" applyFont="1" applyBorder="1" applyAlignment="1">
      <alignment horizontal="left" vertical="center" indent="2" shrinkToFit="1"/>
    </xf>
    <xf numFmtId="0" fontId="2" fillId="0" borderId="0" xfId="3" applyFont="1" applyBorder="1" applyAlignment="1">
      <alignment horizontal="left" vertical="center" indent="1" shrinkToFit="1"/>
    </xf>
    <xf numFmtId="0" fontId="2" fillId="0" borderId="34" xfId="3" applyFont="1" applyBorder="1" applyAlignment="1">
      <alignment horizontal="left" vertical="center" indent="1" shrinkToFit="1"/>
    </xf>
    <xf numFmtId="178" fontId="14" fillId="0" borderId="32" xfId="3" applyNumberFormat="1" applyFont="1" applyBorder="1" applyAlignment="1">
      <alignment horizontal="center" vertical="center"/>
    </xf>
    <xf numFmtId="0" fontId="14" fillId="0" borderId="37" xfId="3" applyFont="1" applyBorder="1" applyAlignment="1">
      <alignment horizontal="right" vertical="center" indent="2"/>
    </xf>
    <xf numFmtId="0" fontId="14" fillId="0" borderId="38" xfId="3" applyFont="1" applyBorder="1" applyAlignment="1">
      <alignment horizontal="right" vertical="center" indent="2"/>
    </xf>
    <xf numFmtId="0" fontId="2" fillId="0" borderId="32" xfId="3" applyFont="1" applyBorder="1" applyAlignment="1">
      <alignment horizontal="center"/>
    </xf>
    <xf numFmtId="0" fontId="27" fillId="0" borderId="30" xfId="3" applyFont="1" applyBorder="1" applyAlignment="1">
      <alignment horizontal="center" vertical="center"/>
    </xf>
    <xf numFmtId="0" fontId="27" fillId="0" borderId="32" xfId="3" applyFont="1" applyBorder="1" applyAlignment="1">
      <alignment horizontal="center" vertical="center"/>
    </xf>
    <xf numFmtId="0" fontId="27" fillId="0" borderId="31" xfId="3" applyFont="1" applyBorder="1" applyAlignment="1">
      <alignment horizontal="center" vertical="center"/>
    </xf>
    <xf numFmtId="0" fontId="27" fillId="0" borderId="35" xfId="3" applyFont="1" applyBorder="1" applyAlignment="1">
      <alignment horizontal="center" vertical="center"/>
    </xf>
    <xf numFmtId="0" fontId="27" fillId="0" borderId="17" xfId="3" applyFont="1" applyBorder="1" applyAlignment="1">
      <alignment horizontal="center" vertical="center"/>
    </xf>
    <xf numFmtId="0" fontId="27" fillId="0" borderId="36" xfId="3" applyFont="1" applyBorder="1" applyAlignment="1">
      <alignment horizontal="center" vertical="center"/>
    </xf>
    <xf numFmtId="0" fontId="2" fillId="0" borderId="0" xfId="3" applyFont="1" applyBorder="1" applyAlignment="1">
      <alignment horizontal="distributed" vertical="center"/>
    </xf>
    <xf numFmtId="0" fontId="2" fillId="0" borderId="37" xfId="3" applyFont="1" applyBorder="1" applyAlignment="1">
      <alignment horizontal="left" vertical="center"/>
    </xf>
    <xf numFmtId="0" fontId="2" fillId="0" borderId="38" xfId="3" applyFont="1" applyBorder="1" applyAlignment="1">
      <alignment horizontal="left" vertical="center"/>
    </xf>
    <xf numFmtId="0" fontId="2" fillId="0" borderId="39" xfId="3" applyFont="1" applyBorder="1" applyAlignment="1">
      <alignment horizontal="left" vertical="center"/>
    </xf>
    <xf numFmtId="0" fontId="26" fillId="0" borderId="37" xfId="3" applyFont="1" applyBorder="1" applyAlignment="1">
      <alignment horizontal="left" vertical="center" indent="1"/>
    </xf>
    <xf numFmtId="0" fontId="26" fillId="0" borderId="38" xfId="3" applyFont="1" applyBorder="1" applyAlignment="1">
      <alignment horizontal="left" vertical="center" indent="1"/>
    </xf>
    <xf numFmtId="0" fontId="26" fillId="0" borderId="39" xfId="3" applyFont="1" applyBorder="1" applyAlignment="1">
      <alignment horizontal="left" vertical="center" indent="1"/>
    </xf>
    <xf numFmtId="0" fontId="25" fillId="0" borderId="37" xfId="3" applyFont="1" applyBorder="1" applyAlignment="1">
      <alignment horizontal="center" vertical="center"/>
    </xf>
    <xf numFmtId="0" fontId="25" fillId="0" borderId="38" xfId="3" applyFont="1" applyBorder="1" applyAlignment="1">
      <alignment horizontal="center" vertical="center"/>
    </xf>
    <xf numFmtId="0" fontId="25" fillId="0" borderId="39" xfId="3" applyFont="1" applyBorder="1" applyAlignment="1">
      <alignment horizontal="center" vertical="center"/>
    </xf>
    <xf numFmtId="0" fontId="2" fillId="0" borderId="30" xfId="3" applyFont="1" applyBorder="1" applyAlignment="1">
      <alignment horizontal="center" vertical="center" textRotation="255"/>
    </xf>
    <xf numFmtId="0" fontId="2" fillId="0" borderId="35" xfId="3" applyFont="1" applyBorder="1" applyAlignment="1">
      <alignment horizontal="center" vertical="center" textRotation="255"/>
    </xf>
    <xf numFmtId="0" fontId="2" fillId="0" borderId="33" xfId="3" applyFont="1" applyBorder="1" applyAlignment="1">
      <alignment horizontal="center" vertical="center" textRotation="255"/>
    </xf>
    <xf numFmtId="182" fontId="8" fillId="0" borderId="65" xfId="3" applyNumberFormat="1" applyFont="1" applyBorder="1" applyAlignment="1">
      <alignment horizontal="center" vertical="center"/>
    </xf>
    <xf numFmtId="182" fontId="8" fillId="0" borderId="61" xfId="3" applyNumberFormat="1" applyFont="1" applyBorder="1" applyAlignment="1">
      <alignment horizontal="center" vertical="center"/>
    </xf>
    <xf numFmtId="178" fontId="8" fillId="0" borderId="64" xfId="3" applyNumberFormat="1" applyFont="1" applyBorder="1" applyAlignment="1">
      <alignment horizontal="right" vertical="center"/>
    </xf>
    <xf numFmtId="178" fontId="8" fillId="0" borderId="63" xfId="3" applyNumberFormat="1" applyFont="1" applyBorder="1" applyAlignment="1">
      <alignment horizontal="right" vertical="center"/>
    </xf>
    <xf numFmtId="0" fontId="8" fillId="0" borderId="61" xfId="3" applyFont="1" applyBorder="1" applyAlignment="1">
      <alignment horizontal="center" vertical="center"/>
    </xf>
    <xf numFmtId="0" fontId="8" fillId="0" borderId="60" xfId="3" applyFont="1" applyBorder="1" applyAlignment="1">
      <alignment horizontal="center" vertical="center"/>
    </xf>
    <xf numFmtId="182" fontId="8" fillId="0" borderId="47" xfId="3" applyNumberFormat="1" applyFont="1" applyBorder="1" applyAlignment="1">
      <alignment horizontal="center" vertical="center"/>
    </xf>
    <xf numFmtId="182" fontId="8" fillId="0" borderId="16" xfId="3" applyNumberFormat="1" applyFont="1" applyBorder="1" applyAlignment="1">
      <alignment horizontal="center" vertical="center"/>
    </xf>
    <xf numFmtId="178" fontId="8" fillId="0" borderId="37" xfId="3" applyNumberFormat="1" applyFont="1" applyBorder="1" applyAlignment="1">
      <alignment horizontal="right" vertical="center"/>
    </xf>
    <xf numFmtId="178" fontId="8" fillId="0" borderId="38" xfId="3" applyNumberFormat="1" applyFont="1" applyBorder="1" applyAlignment="1">
      <alignment horizontal="right" vertical="center"/>
    </xf>
    <xf numFmtId="0" fontId="8" fillId="0" borderId="16" xfId="3" applyFont="1" applyBorder="1" applyAlignment="1">
      <alignment horizontal="center" vertical="center"/>
    </xf>
    <xf numFmtId="0" fontId="8" fillId="0" borderId="48" xfId="3" applyFont="1" applyBorder="1" applyAlignment="1">
      <alignment horizontal="center" vertical="center"/>
    </xf>
    <xf numFmtId="0" fontId="8" fillId="0" borderId="68" xfId="3" applyFont="1" applyBorder="1" applyAlignment="1">
      <alignment horizontal="center" vertical="center"/>
    </xf>
    <xf numFmtId="0" fontId="8" fillId="0" borderId="69" xfId="3" applyFont="1" applyBorder="1" applyAlignment="1">
      <alignment horizontal="center" vertical="center"/>
    </xf>
    <xf numFmtId="0" fontId="8" fillId="0" borderId="49" xfId="3" applyFont="1" applyBorder="1" applyAlignment="1">
      <alignment horizontal="center" vertical="center"/>
    </xf>
    <xf numFmtId="0" fontId="8" fillId="0" borderId="66" xfId="3" applyFont="1" applyBorder="1" applyAlignment="1">
      <alignment horizontal="center" vertical="center"/>
    </xf>
    <xf numFmtId="0" fontId="2" fillId="0" borderId="68" xfId="3" applyFont="1" applyBorder="1" applyAlignment="1">
      <alignment horizontal="center" vertical="center"/>
    </xf>
    <xf numFmtId="0" fontId="2" fillId="0" borderId="50" xfId="3" applyFont="1" applyBorder="1" applyAlignment="1">
      <alignment horizontal="center" vertical="center"/>
    </xf>
    <xf numFmtId="0" fontId="2" fillId="0" borderId="56" xfId="3" applyFont="1" applyBorder="1" applyAlignment="1">
      <alignment horizontal="center" vertical="center"/>
    </xf>
    <xf numFmtId="0" fontId="2" fillId="0" borderId="49" xfId="3" applyFont="1" applyBorder="1" applyAlignment="1">
      <alignment horizontal="center" vertical="center"/>
    </xf>
    <xf numFmtId="0" fontId="2" fillId="0" borderId="22" xfId="3" applyFont="1" applyBorder="1" applyAlignment="1">
      <alignment horizontal="center" vertical="center"/>
    </xf>
    <xf numFmtId="0" fontId="2" fillId="0" borderId="25" xfId="3" applyFont="1" applyBorder="1" applyAlignment="1">
      <alignment horizontal="center" vertical="center"/>
    </xf>
    <xf numFmtId="0" fontId="8" fillId="0" borderId="22" xfId="3" applyFont="1" applyBorder="1" applyAlignment="1">
      <alignment horizontal="center" vertical="center"/>
    </xf>
    <xf numFmtId="0" fontId="8" fillId="0" borderId="64" xfId="3" applyFont="1" applyBorder="1" applyAlignment="1">
      <alignment horizontal="center" vertical="center"/>
    </xf>
    <xf numFmtId="0" fontId="8" fillId="0" borderId="62" xfId="3" applyFont="1" applyBorder="1" applyAlignment="1">
      <alignment horizontal="center" vertical="center"/>
    </xf>
    <xf numFmtId="182" fontId="2" fillId="0" borderId="45" xfId="3" applyNumberFormat="1" applyFont="1" applyBorder="1" applyAlignment="1">
      <alignment horizontal="center" vertical="center"/>
    </xf>
    <xf numFmtId="182" fontId="2" fillId="0" borderId="40" xfId="3" applyNumberFormat="1" applyFont="1" applyBorder="1" applyAlignment="1">
      <alignment horizontal="center" vertical="center"/>
    </xf>
    <xf numFmtId="0" fontId="2" fillId="0" borderId="40" xfId="3" applyFont="1" applyBorder="1" applyAlignment="1">
      <alignment horizontal="center" vertical="center"/>
    </xf>
    <xf numFmtId="0" fontId="8" fillId="0" borderId="40" xfId="3" applyFont="1" applyBorder="1" applyAlignment="1">
      <alignment horizontal="center" vertical="center"/>
    </xf>
    <xf numFmtId="0" fontId="8" fillId="0" borderId="46" xfId="3" applyFont="1" applyBorder="1" applyAlignment="1">
      <alignment horizontal="center" vertical="center"/>
    </xf>
    <xf numFmtId="0" fontId="14" fillId="0" borderId="0" xfId="3" applyFont="1" applyBorder="1" applyAlignment="1">
      <alignment horizontal="center"/>
    </xf>
    <xf numFmtId="0" fontId="14" fillId="0" borderId="17" xfId="3" applyFont="1" applyBorder="1" applyAlignment="1">
      <alignment horizontal="center"/>
    </xf>
    <xf numFmtId="177" fontId="14" fillId="0" borderId="0" xfId="3" applyNumberFormat="1" applyFont="1" applyBorder="1" applyAlignment="1">
      <alignment horizontal="center" shrinkToFit="1"/>
    </xf>
    <xf numFmtId="177" fontId="14" fillId="0" borderId="17" xfId="3" applyNumberFormat="1" applyFont="1" applyBorder="1" applyAlignment="1">
      <alignment horizontal="center" shrinkToFit="1"/>
    </xf>
    <xf numFmtId="0" fontId="13" fillId="0" borderId="0" xfId="3" applyFont="1" applyAlignment="1">
      <alignment horizontal="center" vertical="center" shrinkToFit="1"/>
    </xf>
    <xf numFmtId="0" fontId="29" fillId="0" borderId="73" xfId="3" applyFont="1" applyBorder="1" applyAlignment="1">
      <alignment horizontal="center" vertical="center"/>
    </xf>
    <xf numFmtId="0" fontId="29" fillId="0" borderId="67" xfId="3" applyFont="1" applyBorder="1" applyAlignment="1">
      <alignment horizontal="center" vertical="center"/>
    </xf>
    <xf numFmtId="178" fontId="29" fillId="0" borderId="50" xfId="3" applyNumberFormat="1" applyFont="1" applyBorder="1" applyAlignment="1">
      <alignment horizontal="center" vertical="center"/>
    </xf>
    <xf numFmtId="178" fontId="29" fillId="0" borderId="56" xfId="3" applyNumberFormat="1" applyFont="1" applyBorder="1" applyAlignment="1">
      <alignment horizontal="center" vertical="center"/>
    </xf>
    <xf numFmtId="178" fontId="29" fillId="0" borderId="22" xfId="3" applyNumberFormat="1" applyFont="1" applyBorder="1" applyAlignment="1">
      <alignment horizontal="center" vertical="center"/>
    </xf>
    <xf numFmtId="178" fontId="29" fillId="0" borderId="25" xfId="3" applyNumberFormat="1" applyFont="1" applyBorder="1" applyAlignment="1">
      <alignment horizontal="center" vertical="center"/>
    </xf>
    <xf numFmtId="0" fontId="2" fillId="0" borderId="73" xfId="3" applyFont="1" applyBorder="1" applyAlignment="1">
      <alignment horizontal="center" vertical="center"/>
    </xf>
    <xf numFmtId="0" fontId="2" fillId="0" borderId="67" xfId="3" applyFont="1" applyBorder="1" applyAlignment="1">
      <alignment horizontal="center" vertical="center"/>
    </xf>
    <xf numFmtId="0" fontId="8" fillId="0" borderId="50" xfId="3" applyFont="1" applyBorder="1" applyAlignment="1">
      <alignment horizontal="center" vertical="center"/>
    </xf>
    <xf numFmtId="0" fontId="8" fillId="0" borderId="72" xfId="3" applyFont="1" applyBorder="1" applyAlignment="1">
      <alignment horizontal="center" vertical="center"/>
    </xf>
    <xf numFmtId="0" fontId="8" fillId="0" borderId="24" xfId="3" applyFont="1" applyBorder="1" applyAlignment="1">
      <alignment horizontal="center" vertical="center"/>
    </xf>
    <xf numFmtId="0" fontId="8" fillId="0" borderId="71" xfId="3" applyFont="1" applyBorder="1" applyAlignment="1">
      <alignment horizontal="center" vertical="center"/>
    </xf>
    <xf numFmtId="0" fontId="8" fillId="0" borderId="70" xfId="3" applyFont="1" applyBorder="1" applyAlignment="1">
      <alignment horizontal="center" vertical="center"/>
    </xf>
  </cellXfs>
  <cellStyles count="5">
    <cellStyle name="標準" xfId="0" builtinId="0"/>
    <cellStyle name="標準 2" xfId="3" xr:uid="{00000000-0005-0000-0000-000001000000}"/>
    <cellStyle name="標準_Sheet1" xfId="1" xr:uid="{00000000-0005-0000-0000-000002000000}"/>
    <cellStyle name="標準_Sheet2" xfId="2" xr:uid="{00000000-0005-0000-0000-000003000000}"/>
    <cellStyle name="標準_会場図"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571500</xdr:colOff>
      <xdr:row>33</xdr:row>
      <xdr:rowOff>76200</xdr:rowOff>
    </xdr:from>
    <xdr:to>
      <xdr:col>8</xdr:col>
      <xdr:colOff>114300</xdr:colOff>
      <xdr:row>56</xdr:row>
      <xdr:rowOff>19050</xdr:rowOff>
    </xdr:to>
    <xdr:sp macro="" textlink="">
      <xdr:nvSpPr>
        <xdr:cNvPr id="2" name="Rectangle 19" descr="ヴィレッジ２">
          <a:extLst>
            <a:ext uri="{FF2B5EF4-FFF2-40B4-BE49-F238E27FC236}">
              <a16:creationId xmlns:a16="http://schemas.microsoft.com/office/drawing/2014/main" id="{00000000-0008-0000-0100-000002000000}"/>
            </a:ext>
          </a:extLst>
        </xdr:cNvPr>
        <xdr:cNvSpPr>
          <a:spLocks noChangeArrowheads="1"/>
        </xdr:cNvSpPr>
      </xdr:nvSpPr>
      <xdr:spPr bwMode="auto">
        <a:xfrm>
          <a:off x="1257300" y="5734050"/>
          <a:ext cx="4343400" cy="3886200"/>
        </a:xfrm>
        <a:prstGeom prst="rect">
          <a:avLst/>
        </a:prstGeom>
        <a:blipFill dpi="0" rotWithShape="1">
          <a:blip xmlns:r="http://schemas.openxmlformats.org/officeDocument/2006/relationships" r:embed="rId1"/>
          <a:srcRect/>
          <a:stretch>
            <a:fillRect/>
          </a:stretch>
        </a:blipFill>
        <a:ln w="9525">
          <a:solidFill>
            <a:srgbClr val="000000"/>
          </a:solidFill>
          <a:miter lim="800000"/>
          <a:headEnd/>
          <a:tailEnd/>
        </a:ln>
      </xdr:spPr>
    </xdr:sp>
    <xdr:clientData/>
  </xdr:twoCellAnchor>
  <xdr:twoCellAnchor>
    <xdr:from>
      <xdr:col>0</xdr:col>
      <xdr:colOff>57150</xdr:colOff>
      <xdr:row>3</xdr:row>
      <xdr:rowOff>66675</xdr:rowOff>
    </xdr:from>
    <xdr:to>
      <xdr:col>4</xdr:col>
      <xdr:colOff>457200</xdr:colOff>
      <xdr:row>22</xdr:row>
      <xdr:rowOff>85725</xdr:rowOff>
    </xdr:to>
    <xdr:sp macro="" textlink="">
      <xdr:nvSpPr>
        <xdr:cNvPr id="3" name="Rectangle 1" descr="ヴィレッジクラブハウス">
          <a:extLst>
            <a:ext uri="{FF2B5EF4-FFF2-40B4-BE49-F238E27FC236}">
              <a16:creationId xmlns:a16="http://schemas.microsoft.com/office/drawing/2014/main" id="{00000000-0008-0000-0100-000003000000}"/>
            </a:ext>
          </a:extLst>
        </xdr:cNvPr>
        <xdr:cNvSpPr>
          <a:spLocks noChangeArrowheads="1"/>
        </xdr:cNvSpPr>
      </xdr:nvSpPr>
      <xdr:spPr bwMode="auto">
        <a:xfrm>
          <a:off x="57150" y="581025"/>
          <a:ext cx="3143250" cy="3276600"/>
        </a:xfrm>
        <a:prstGeom prst="rect">
          <a:avLst/>
        </a:prstGeom>
        <a:blipFill dpi="0" rotWithShape="1">
          <a:blip xmlns:r="http://schemas.openxmlformats.org/officeDocument/2006/relationships" r:embed="rId2"/>
          <a:srcRect/>
          <a:stretch>
            <a:fillRect/>
          </a:stretch>
        </a:blipFill>
        <a:ln w="9525">
          <a:solidFill>
            <a:srgbClr val="000000"/>
          </a:solidFill>
          <a:miter lim="800000"/>
          <a:headEnd/>
          <a:tailEnd/>
        </a:ln>
      </xdr:spPr>
    </xdr:sp>
    <xdr:clientData/>
  </xdr:twoCellAnchor>
  <xdr:twoCellAnchor>
    <xdr:from>
      <xdr:col>0</xdr:col>
      <xdr:colOff>590550</xdr:colOff>
      <xdr:row>13</xdr:row>
      <xdr:rowOff>114300</xdr:rowOff>
    </xdr:from>
    <xdr:to>
      <xdr:col>2</xdr:col>
      <xdr:colOff>0</xdr:colOff>
      <xdr:row>18</xdr:row>
      <xdr:rowOff>76200</xdr:rowOff>
    </xdr:to>
    <xdr:sp macro="" textlink="">
      <xdr:nvSpPr>
        <xdr:cNvPr id="4" name="Oval 8" descr="右下がり対角線 (反転)">
          <a:extLst>
            <a:ext uri="{FF2B5EF4-FFF2-40B4-BE49-F238E27FC236}">
              <a16:creationId xmlns:a16="http://schemas.microsoft.com/office/drawing/2014/main" id="{00000000-0008-0000-0100-000004000000}"/>
            </a:ext>
          </a:extLst>
        </xdr:cNvPr>
        <xdr:cNvSpPr>
          <a:spLocks noChangeArrowheads="1"/>
        </xdr:cNvSpPr>
      </xdr:nvSpPr>
      <xdr:spPr bwMode="auto">
        <a:xfrm>
          <a:off x="590550" y="2343150"/>
          <a:ext cx="781050" cy="819150"/>
        </a:xfrm>
        <a:prstGeom prst="ellipse">
          <a:avLst/>
        </a:prstGeom>
        <a:pattFill prst="dkDnDiag">
          <a:fgClr>
            <a:srgbClr val="000000"/>
          </a:fgClr>
          <a:bgClr>
            <a:srgbClr val="FFFFFF"/>
          </a:bgClr>
        </a:pattFill>
        <a:ln w="9525">
          <a:solidFill>
            <a:srgbClr val="000000"/>
          </a:solidFill>
          <a:round/>
          <a:headEnd/>
          <a:tailEnd/>
        </a:ln>
      </xdr:spPr>
    </xdr:sp>
    <xdr:clientData/>
  </xdr:twoCellAnchor>
  <xdr:twoCellAnchor>
    <xdr:from>
      <xdr:col>3</xdr:col>
      <xdr:colOff>676275</xdr:colOff>
      <xdr:row>51</xdr:row>
      <xdr:rowOff>114300</xdr:rowOff>
    </xdr:from>
    <xdr:to>
      <xdr:col>4</xdr:col>
      <xdr:colOff>219075</xdr:colOff>
      <xdr:row>53</xdr:row>
      <xdr:rowOff>0</xdr:rowOff>
    </xdr:to>
    <xdr:sp macro="" textlink="">
      <xdr:nvSpPr>
        <xdr:cNvPr id="5" name="Oval 11" descr="市松模様 (大)">
          <a:extLst>
            <a:ext uri="{FF2B5EF4-FFF2-40B4-BE49-F238E27FC236}">
              <a16:creationId xmlns:a16="http://schemas.microsoft.com/office/drawing/2014/main" id="{00000000-0008-0000-0100-000005000000}"/>
            </a:ext>
          </a:extLst>
        </xdr:cNvPr>
        <xdr:cNvSpPr>
          <a:spLocks noChangeArrowheads="1"/>
        </xdr:cNvSpPr>
      </xdr:nvSpPr>
      <xdr:spPr bwMode="auto">
        <a:xfrm>
          <a:off x="2733675" y="8858250"/>
          <a:ext cx="228600" cy="228600"/>
        </a:xfrm>
        <a:prstGeom prst="ellipse">
          <a:avLst/>
        </a:prstGeom>
        <a:pattFill prst="lgCheck">
          <a:fgClr>
            <a:srgbClr val="000000"/>
          </a:fgClr>
          <a:bgClr>
            <a:srgbClr val="FFFFFF"/>
          </a:bgClr>
        </a:pattFill>
        <a:ln w="9525">
          <a:solidFill>
            <a:srgbClr val="000000"/>
          </a:solidFill>
          <a:round/>
          <a:headEnd/>
          <a:tailEnd/>
        </a:ln>
      </xdr:spPr>
    </xdr:sp>
    <xdr:clientData/>
  </xdr:twoCellAnchor>
  <xdr:oneCellAnchor>
    <xdr:from>
      <xdr:col>0</xdr:col>
      <xdr:colOff>548270</xdr:colOff>
      <xdr:row>15</xdr:row>
      <xdr:rowOff>125024</xdr:rowOff>
    </xdr:from>
    <xdr:ext cx="932248" cy="201337"/>
    <xdr:sp macro="" textlink="">
      <xdr:nvSpPr>
        <xdr:cNvPr id="6" name="Text Box 15">
          <a:extLst>
            <a:ext uri="{FF2B5EF4-FFF2-40B4-BE49-F238E27FC236}">
              <a16:creationId xmlns:a16="http://schemas.microsoft.com/office/drawing/2014/main" id="{00000000-0008-0000-0100-000006000000}"/>
            </a:ext>
          </a:extLst>
        </xdr:cNvPr>
        <xdr:cNvSpPr txBox="1">
          <a:spLocks noChangeArrowheads="1"/>
        </xdr:cNvSpPr>
      </xdr:nvSpPr>
      <xdr:spPr bwMode="auto">
        <a:xfrm>
          <a:off x="548270" y="2696774"/>
          <a:ext cx="932248" cy="201337"/>
        </a:xfrm>
        <a:prstGeom prst="rect">
          <a:avLst/>
        </a:prstGeom>
        <a:solidFill>
          <a:srgbClr val="FFFFFF"/>
        </a:solidFill>
        <a:ln w="9525">
          <a:solidFill>
            <a:srgbClr val="000000"/>
          </a:solidFill>
          <a:miter lim="800000"/>
          <a:headEnd/>
          <a:tailEnd/>
        </a:ln>
      </xdr:spPr>
      <xdr:txBody>
        <a:bodyPr wrap="none" lIns="74295" tIns="8890" rIns="74295" bIns="8890" anchor="ctr" upright="1">
          <a:spAutoFit/>
        </a:bodyPr>
        <a:lstStyle/>
        <a:p>
          <a:pPr algn="ctr" rtl="0">
            <a:defRPr sz="1000"/>
          </a:pPr>
          <a:r>
            <a:rPr lang="ja-JP" altLang="en-US" sz="1100" b="0" i="0" u="none" strike="noStrike" baseline="0">
              <a:solidFill>
                <a:srgbClr val="000000"/>
              </a:solidFill>
              <a:latin typeface="ＭＳ 明朝"/>
              <a:ea typeface="ＭＳ 明朝"/>
            </a:rPr>
            <a:t>指定駐車場</a:t>
          </a:r>
          <a:endParaRPr lang="ja-JP" altLang="en-US" sz="600"/>
        </a:p>
      </xdr:txBody>
    </xdr:sp>
    <xdr:clientData/>
  </xdr:oneCellAnchor>
  <xdr:oneCellAnchor>
    <xdr:from>
      <xdr:col>0</xdr:col>
      <xdr:colOff>361950</xdr:colOff>
      <xdr:row>10</xdr:row>
      <xdr:rowOff>154755</xdr:rowOff>
    </xdr:from>
    <xdr:ext cx="923925" cy="218073"/>
    <xdr:sp macro="" textlink="">
      <xdr:nvSpPr>
        <xdr:cNvPr id="7" name="Text Box 16">
          <a:extLst>
            <a:ext uri="{FF2B5EF4-FFF2-40B4-BE49-F238E27FC236}">
              <a16:creationId xmlns:a16="http://schemas.microsoft.com/office/drawing/2014/main" id="{00000000-0008-0000-0100-000007000000}"/>
            </a:ext>
          </a:extLst>
        </xdr:cNvPr>
        <xdr:cNvSpPr txBox="1">
          <a:spLocks noChangeArrowheads="1"/>
        </xdr:cNvSpPr>
      </xdr:nvSpPr>
      <xdr:spPr bwMode="auto">
        <a:xfrm>
          <a:off x="361950" y="1869255"/>
          <a:ext cx="923925" cy="218073"/>
        </a:xfrm>
        <a:prstGeom prst="rect">
          <a:avLst/>
        </a:prstGeom>
        <a:solidFill>
          <a:srgbClr val="FFFFFF"/>
        </a:solidFill>
        <a:ln w="9525">
          <a:solidFill>
            <a:srgbClr val="000000"/>
          </a:solidFill>
          <a:miter lim="800000"/>
          <a:headEnd/>
          <a:tailEnd/>
        </a:ln>
      </xdr:spPr>
      <xdr:txBody>
        <a:bodyPr wrap="square" lIns="74295" tIns="8890" rIns="74295" bIns="8890" anchor="ctr" upright="1">
          <a:spAutoFit/>
        </a:bodyPr>
        <a:lstStyle/>
        <a:p>
          <a:pPr algn="ctr" rtl="0">
            <a:defRPr sz="1000"/>
          </a:pPr>
          <a:r>
            <a:rPr lang="ja-JP" altLang="en-US" sz="1200" b="0" i="0" u="none" strike="noStrike" baseline="0">
              <a:solidFill>
                <a:srgbClr val="000000"/>
              </a:solidFill>
              <a:latin typeface="ＭＳ 明朝"/>
              <a:ea typeface="ＭＳ 明朝"/>
            </a:rPr>
            <a:t>レストラン</a:t>
          </a:r>
          <a:endParaRPr lang="ja-JP" altLang="en-US" sz="700"/>
        </a:p>
      </xdr:txBody>
    </xdr:sp>
    <xdr:clientData/>
  </xdr:oneCellAnchor>
  <xdr:twoCellAnchor>
    <xdr:from>
      <xdr:col>0</xdr:col>
      <xdr:colOff>104775</xdr:colOff>
      <xdr:row>33</xdr:row>
      <xdr:rowOff>133350</xdr:rowOff>
    </xdr:from>
    <xdr:to>
      <xdr:col>3</xdr:col>
      <xdr:colOff>28575</xdr:colOff>
      <xdr:row>36</xdr:row>
      <xdr:rowOff>38100</xdr:rowOff>
    </xdr:to>
    <xdr:sp macro="" textlink="">
      <xdr:nvSpPr>
        <xdr:cNvPr id="8" name="Text Box 20">
          <a:extLst>
            <a:ext uri="{FF2B5EF4-FFF2-40B4-BE49-F238E27FC236}">
              <a16:creationId xmlns:a16="http://schemas.microsoft.com/office/drawing/2014/main" id="{00000000-0008-0000-0100-000008000000}"/>
            </a:ext>
          </a:extLst>
        </xdr:cNvPr>
        <xdr:cNvSpPr txBox="1">
          <a:spLocks noChangeArrowheads="1"/>
        </xdr:cNvSpPr>
      </xdr:nvSpPr>
      <xdr:spPr bwMode="auto">
        <a:xfrm>
          <a:off x="104775" y="5791200"/>
          <a:ext cx="1981200" cy="4191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この道は閉鎖されています。</a:t>
          </a:r>
          <a:endParaRPr lang="ja-JP" altLang="en-US"/>
        </a:p>
      </xdr:txBody>
    </xdr:sp>
    <xdr:clientData/>
  </xdr:twoCellAnchor>
  <xdr:twoCellAnchor>
    <xdr:from>
      <xdr:col>1</xdr:col>
      <xdr:colOff>257175</xdr:colOff>
      <xdr:row>38</xdr:row>
      <xdr:rowOff>57150</xdr:rowOff>
    </xdr:from>
    <xdr:to>
      <xdr:col>4</xdr:col>
      <xdr:colOff>123825</xdr:colOff>
      <xdr:row>38</xdr:row>
      <xdr:rowOff>152400</xdr:rowOff>
    </xdr:to>
    <xdr:sp macro="" textlink="">
      <xdr:nvSpPr>
        <xdr:cNvPr id="9" name="AutoShape 21">
          <a:extLst>
            <a:ext uri="{FF2B5EF4-FFF2-40B4-BE49-F238E27FC236}">
              <a16:creationId xmlns:a16="http://schemas.microsoft.com/office/drawing/2014/main" id="{00000000-0008-0000-0100-000009000000}"/>
            </a:ext>
          </a:extLst>
        </xdr:cNvPr>
        <xdr:cNvSpPr>
          <a:spLocks noChangeArrowheads="1"/>
        </xdr:cNvSpPr>
      </xdr:nvSpPr>
      <xdr:spPr bwMode="auto">
        <a:xfrm rot="1568591" flipV="1">
          <a:off x="942975" y="6572250"/>
          <a:ext cx="1924050" cy="95250"/>
        </a:xfrm>
        <a:prstGeom prst="rightArrow">
          <a:avLst>
            <a:gd name="adj1" fmla="val 50000"/>
            <a:gd name="adj2" fmla="val 505000"/>
          </a:avLst>
        </a:prstGeom>
        <a:solidFill>
          <a:srgbClr val="FF00FF"/>
        </a:solidFill>
        <a:ln w="9525">
          <a:solidFill>
            <a:srgbClr val="000000"/>
          </a:solidFill>
          <a:miter lim="800000"/>
          <a:headEnd/>
          <a:tailEnd/>
        </a:ln>
      </xdr:spPr>
    </xdr:sp>
    <xdr:clientData/>
  </xdr:twoCellAnchor>
  <xdr:oneCellAnchor>
    <xdr:from>
      <xdr:col>0</xdr:col>
      <xdr:colOff>28575</xdr:colOff>
      <xdr:row>52</xdr:row>
      <xdr:rowOff>142875</xdr:rowOff>
    </xdr:from>
    <xdr:ext cx="1562100" cy="771525"/>
    <xdr:sp macro="" textlink="">
      <xdr:nvSpPr>
        <xdr:cNvPr id="10" name="Text Box 26">
          <a:extLst>
            <a:ext uri="{FF2B5EF4-FFF2-40B4-BE49-F238E27FC236}">
              <a16:creationId xmlns:a16="http://schemas.microsoft.com/office/drawing/2014/main" id="{00000000-0008-0000-0100-00000A000000}"/>
            </a:ext>
          </a:extLst>
        </xdr:cNvPr>
        <xdr:cNvSpPr txBox="1">
          <a:spLocks noChangeArrowheads="1"/>
        </xdr:cNvSpPr>
      </xdr:nvSpPr>
      <xdr:spPr bwMode="auto">
        <a:xfrm>
          <a:off x="28575" y="9058275"/>
          <a:ext cx="1562100" cy="7715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明朝"/>
              <a:ea typeface="ＭＳ 明朝"/>
            </a:rPr>
            <a:t>本部・受付</a:t>
          </a:r>
        </a:p>
        <a:p>
          <a:pPr algn="ctr" rtl="0">
            <a:lnSpc>
              <a:spcPts val="1600"/>
            </a:lnSpc>
            <a:defRPr sz="1000"/>
          </a:pPr>
          <a:r>
            <a:rPr lang="ja-JP" altLang="en-US" sz="1400" b="0" i="0" u="none" strike="noStrike" baseline="0">
              <a:solidFill>
                <a:srgbClr val="000000"/>
              </a:solidFill>
              <a:latin typeface="ＭＳ 明朝"/>
              <a:ea typeface="ＭＳ 明朝"/>
            </a:rPr>
            <a:t>アテスト</a:t>
          </a:r>
          <a:endParaRPr lang="en-US" altLang="ja-JP" sz="1400" b="0" i="0" u="none" strike="noStrike" baseline="0">
            <a:solidFill>
              <a:srgbClr val="000000"/>
            </a:solidFill>
            <a:latin typeface="ＭＳ 明朝"/>
            <a:ea typeface="ＭＳ 明朝"/>
          </a:endParaRPr>
        </a:p>
        <a:p>
          <a:pPr algn="ctr" rtl="0">
            <a:lnSpc>
              <a:spcPts val="1600"/>
            </a:lnSpc>
            <a:defRPr sz="1000"/>
          </a:pPr>
          <a:r>
            <a:rPr lang="ja-JP" altLang="en-US" sz="1400" b="0" i="0" u="none" strike="noStrike" baseline="0">
              <a:solidFill>
                <a:srgbClr val="000000"/>
              </a:solidFill>
              <a:latin typeface="ＭＳ 明朝"/>
              <a:ea typeface="ＭＳ 明朝"/>
            </a:rPr>
            <a:t>ハーフチェック</a:t>
          </a:r>
          <a:endParaRPr lang="ja-JP" altLang="en-US"/>
        </a:p>
      </xdr:txBody>
    </xdr:sp>
    <xdr:clientData/>
  </xdr:oneCellAnchor>
  <xdr:twoCellAnchor>
    <xdr:from>
      <xdr:col>1</xdr:col>
      <xdr:colOff>666750</xdr:colOff>
      <xdr:row>52</xdr:row>
      <xdr:rowOff>123825</xdr:rowOff>
    </xdr:from>
    <xdr:to>
      <xdr:col>3</xdr:col>
      <xdr:colOff>514350</xdr:colOff>
      <xdr:row>53</xdr:row>
      <xdr:rowOff>76200</xdr:rowOff>
    </xdr:to>
    <xdr:sp macro="" textlink="">
      <xdr:nvSpPr>
        <xdr:cNvPr id="11" name="AutoShape 27">
          <a:extLst>
            <a:ext uri="{FF2B5EF4-FFF2-40B4-BE49-F238E27FC236}">
              <a16:creationId xmlns:a16="http://schemas.microsoft.com/office/drawing/2014/main" id="{00000000-0008-0000-0100-00000B000000}"/>
            </a:ext>
          </a:extLst>
        </xdr:cNvPr>
        <xdr:cNvSpPr>
          <a:spLocks noChangeArrowheads="1"/>
        </xdr:cNvSpPr>
      </xdr:nvSpPr>
      <xdr:spPr bwMode="auto">
        <a:xfrm rot="21243062" flipV="1">
          <a:off x="1352550" y="9039225"/>
          <a:ext cx="1219200" cy="123825"/>
        </a:xfrm>
        <a:prstGeom prst="rightArrow">
          <a:avLst>
            <a:gd name="adj1" fmla="val 50000"/>
            <a:gd name="adj2" fmla="val 246154"/>
          </a:avLst>
        </a:prstGeom>
        <a:solidFill>
          <a:srgbClr val="FF00FF"/>
        </a:solidFill>
        <a:ln w="9525">
          <a:solidFill>
            <a:srgbClr val="000000"/>
          </a:solidFill>
          <a:miter lim="800000"/>
          <a:headEnd/>
          <a:tailEnd/>
        </a:ln>
      </xdr:spPr>
    </xdr:sp>
    <xdr:clientData/>
  </xdr:twoCellAnchor>
  <xdr:twoCellAnchor>
    <xdr:from>
      <xdr:col>4</xdr:col>
      <xdr:colOff>590550</xdr:colOff>
      <xdr:row>18</xdr:row>
      <xdr:rowOff>47625</xdr:rowOff>
    </xdr:from>
    <xdr:to>
      <xdr:col>9</xdr:col>
      <xdr:colOff>295275</xdr:colOff>
      <xdr:row>32</xdr:row>
      <xdr:rowOff>47625</xdr:rowOff>
    </xdr:to>
    <xdr:sp macro="" textlink="">
      <xdr:nvSpPr>
        <xdr:cNvPr id="12" name="Rectangle 31" descr="ヴィレッジ１">
          <a:extLst>
            <a:ext uri="{FF2B5EF4-FFF2-40B4-BE49-F238E27FC236}">
              <a16:creationId xmlns:a16="http://schemas.microsoft.com/office/drawing/2014/main" id="{00000000-0008-0000-0100-00000C000000}"/>
            </a:ext>
          </a:extLst>
        </xdr:cNvPr>
        <xdr:cNvSpPr>
          <a:spLocks noChangeArrowheads="1"/>
        </xdr:cNvSpPr>
      </xdr:nvSpPr>
      <xdr:spPr bwMode="auto">
        <a:xfrm>
          <a:off x="3333750" y="3133725"/>
          <a:ext cx="3133725" cy="2400300"/>
        </a:xfrm>
        <a:prstGeom prst="rect">
          <a:avLst/>
        </a:prstGeom>
        <a:blipFill dpi="0" rotWithShape="1">
          <a:blip xmlns:r="http://schemas.openxmlformats.org/officeDocument/2006/relationships" r:embed="rId3"/>
          <a:srcRect/>
          <a:stretch>
            <a:fillRect/>
          </a:stretch>
        </a:blipFill>
        <a:ln w="9525">
          <a:solidFill>
            <a:srgbClr val="000000"/>
          </a:solidFill>
          <a:miter lim="800000"/>
          <a:headEnd/>
          <a:tailEnd/>
        </a:ln>
      </xdr:spPr>
    </xdr:sp>
    <xdr:clientData/>
  </xdr:twoCellAnchor>
  <xdr:oneCellAnchor>
    <xdr:from>
      <xdr:col>4</xdr:col>
      <xdr:colOff>542925</xdr:colOff>
      <xdr:row>8</xdr:row>
      <xdr:rowOff>123825</xdr:rowOff>
    </xdr:from>
    <xdr:ext cx="3219450" cy="1409700"/>
    <xdr:sp macro="" textlink="">
      <xdr:nvSpPr>
        <xdr:cNvPr id="13" name="Text Box 33">
          <a:extLst>
            <a:ext uri="{FF2B5EF4-FFF2-40B4-BE49-F238E27FC236}">
              <a16:creationId xmlns:a16="http://schemas.microsoft.com/office/drawing/2014/main" id="{00000000-0008-0000-0100-00000D000000}"/>
            </a:ext>
          </a:extLst>
        </xdr:cNvPr>
        <xdr:cNvSpPr txBox="1">
          <a:spLocks noChangeArrowheads="1"/>
        </xdr:cNvSpPr>
      </xdr:nvSpPr>
      <xdr:spPr bwMode="auto">
        <a:xfrm>
          <a:off x="3286125" y="1495425"/>
          <a:ext cx="3219450" cy="14097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rgbClr val="000000"/>
              </a:solidFill>
              <a:latin typeface="ＭＳ 明朝"/>
              <a:ea typeface="ＭＳ 明朝"/>
            </a:rPr>
            <a:t>練習場</a:t>
          </a:r>
          <a:endParaRPr lang="ja-JP" altLang="en-US" sz="1800" b="0" i="0" u="none" strike="noStrike" baseline="0">
            <a:solidFill>
              <a:srgbClr val="000000"/>
            </a:solidFill>
            <a:latin typeface="Times New Roman"/>
            <a:ea typeface="ＭＳ 明朝"/>
            <a:cs typeface="Times New Roman"/>
          </a:endParaRPr>
        </a:p>
        <a:p>
          <a:pPr algn="l" rtl="0">
            <a:defRPr sz="1000"/>
          </a:pPr>
          <a:r>
            <a:rPr lang="ja-JP" altLang="en-US" sz="1200" b="0" i="0" u="none" strike="noStrike" baseline="0">
              <a:solidFill>
                <a:srgbClr val="000000"/>
              </a:solidFill>
              <a:latin typeface="ＭＳ 明朝"/>
              <a:ea typeface="ＭＳ 明朝"/>
            </a:rPr>
            <a:t>コインは受付時に配布します。</a:t>
          </a:r>
        </a:p>
        <a:p>
          <a:pPr algn="l" rtl="0">
            <a:defRPr sz="1000"/>
          </a:pPr>
          <a:r>
            <a:rPr lang="ja-JP" altLang="en-US" sz="1200" b="0" i="0" u="none" strike="noStrike" baseline="0">
              <a:solidFill>
                <a:srgbClr val="000000"/>
              </a:solidFill>
              <a:latin typeface="ＭＳ 明朝"/>
              <a:ea typeface="ＭＳ 明朝"/>
            </a:rPr>
            <a:t>※１人１枚　３０球</a:t>
          </a: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他のプレーヤーに迷惑にならないよう、</a:t>
          </a:r>
        </a:p>
        <a:p>
          <a:pPr algn="l" rtl="0">
            <a:defRPr sz="1000"/>
          </a:pPr>
          <a:r>
            <a:rPr lang="ja-JP" altLang="en-US" sz="1200" b="0" i="0" u="none" strike="noStrike" baseline="0">
              <a:solidFill>
                <a:srgbClr val="000000"/>
              </a:solidFill>
              <a:latin typeface="ＭＳ 明朝"/>
              <a:ea typeface="ＭＳ 明朝"/>
            </a:rPr>
            <a:t>指定の場所で練習すること。　　　　</a:t>
          </a:r>
          <a:endParaRPr lang="ja-JP" altLang="en-US" sz="1200" b="0" i="0" u="none" strike="noStrike" baseline="0">
            <a:solidFill>
              <a:srgbClr val="000000"/>
            </a:solidFill>
            <a:latin typeface="Times New Roman"/>
            <a:ea typeface="ＭＳ 明朝"/>
            <a:cs typeface="Times New Roman"/>
          </a:endParaRPr>
        </a:p>
        <a:p>
          <a:pPr algn="l" rtl="0">
            <a:defRPr sz="1000"/>
          </a:pPr>
          <a:endParaRPr lang="ja-JP" altLang="en-US"/>
        </a:p>
      </xdr:txBody>
    </xdr:sp>
    <xdr:clientData/>
  </xdr:oneCellAnchor>
  <xdr:twoCellAnchor>
    <xdr:from>
      <xdr:col>7</xdr:col>
      <xdr:colOff>161925</xdr:colOff>
      <xdr:row>15</xdr:row>
      <xdr:rowOff>28575</xdr:rowOff>
    </xdr:from>
    <xdr:to>
      <xdr:col>7</xdr:col>
      <xdr:colOff>266700</xdr:colOff>
      <xdr:row>28</xdr:row>
      <xdr:rowOff>9525</xdr:rowOff>
    </xdr:to>
    <xdr:sp macro="" textlink="">
      <xdr:nvSpPr>
        <xdr:cNvPr id="14" name="AutoShape 34">
          <a:extLst>
            <a:ext uri="{FF2B5EF4-FFF2-40B4-BE49-F238E27FC236}">
              <a16:creationId xmlns:a16="http://schemas.microsoft.com/office/drawing/2014/main" id="{00000000-0008-0000-0100-00000E000000}"/>
            </a:ext>
          </a:extLst>
        </xdr:cNvPr>
        <xdr:cNvSpPr>
          <a:spLocks noChangeArrowheads="1"/>
        </xdr:cNvSpPr>
      </xdr:nvSpPr>
      <xdr:spPr bwMode="auto">
        <a:xfrm rot="2934284" flipV="1">
          <a:off x="3910013" y="3652837"/>
          <a:ext cx="2209800" cy="104775"/>
        </a:xfrm>
        <a:prstGeom prst="rightArrow">
          <a:avLst>
            <a:gd name="adj1" fmla="val 50000"/>
            <a:gd name="adj2" fmla="val 495343"/>
          </a:avLst>
        </a:prstGeom>
        <a:solidFill>
          <a:srgbClr val="FF00FF"/>
        </a:solidFill>
        <a:ln w="9525">
          <a:solidFill>
            <a:srgbClr val="000000"/>
          </a:solidFill>
          <a:miter lim="800000"/>
          <a:headEnd/>
          <a:tailEnd/>
        </a:ln>
      </xdr:spPr>
    </xdr:sp>
    <xdr:clientData/>
  </xdr:twoCellAnchor>
  <xdr:twoCellAnchor>
    <xdr:from>
      <xdr:col>5</xdr:col>
      <xdr:colOff>542925</xdr:colOff>
      <xdr:row>38</xdr:row>
      <xdr:rowOff>114300</xdr:rowOff>
    </xdr:from>
    <xdr:to>
      <xdr:col>9</xdr:col>
      <xdr:colOff>390525</xdr:colOff>
      <xdr:row>44</xdr:row>
      <xdr:rowOff>47626</xdr:rowOff>
    </xdr:to>
    <xdr:sp macro="" textlink="">
      <xdr:nvSpPr>
        <xdr:cNvPr id="15" name="Text Box 10">
          <a:extLst>
            <a:ext uri="{FF2B5EF4-FFF2-40B4-BE49-F238E27FC236}">
              <a16:creationId xmlns:a16="http://schemas.microsoft.com/office/drawing/2014/main" id="{00000000-0008-0000-0100-00000F000000}"/>
            </a:ext>
          </a:extLst>
        </xdr:cNvPr>
        <xdr:cNvSpPr txBox="1">
          <a:spLocks noChangeArrowheads="1"/>
        </xdr:cNvSpPr>
      </xdr:nvSpPr>
      <xdr:spPr bwMode="auto">
        <a:xfrm>
          <a:off x="3971925" y="6629400"/>
          <a:ext cx="2590800" cy="96202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2200"/>
            </a:lnSpc>
            <a:defRPr sz="1000"/>
          </a:pPr>
          <a:r>
            <a:rPr lang="ja-JP" altLang="en-US" sz="1800" b="0" i="0" u="none" strike="noStrike" baseline="0">
              <a:solidFill>
                <a:srgbClr val="000000"/>
              </a:solidFill>
              <a:latin typeface="ＭＳ 明朝"/>
              <a:ea typeface="ＭＳ 明朝"/>
            </a:rPr>
            <a:t>キャディバック置場</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1000" b="0" i="0" u="none" strike="noStrike" baseline="0">
              <a:solidFill>
                <a:sysClr val="windowText" lastClr="000000"/>
              </a:solidFill>
              <a:effectLst/>
              <a:latin typeface="+mn-lt"/>
              <a:ea typeface="+mn-ea"/>
              <a:cs typeface="+mn-cs"/>
            </a:rPr>
            <a:t>９ホール終了後もここにキャディバックを置いて、レストランに行くこと。クラブハウス付近は階段下とし迷惑のかからない場所へ置くこと。</a:t>
          </a:r>
          <a:endParaRPr lang="ja-JP" altLang="en-US"/>
        </a:p>
      </xdr:txBody>
    </xdr:sp>
    <xdr:clientData/>
  </xdr:twoCellAnchor>
  <xdr:twoCellAnchor>
    <xdr:from>
      <xdr:col>3</xdr:col>
      <xdr:colOff>542925</xdr:colOff>
      <xdr:row>47</xdr:row>
      <xdr:rowOff>133350</xdr:rowOff>
    </xdr:from>
    <xdr:to>
      <xdr:col>6</xdr:col>
      <xdr:colOff>628650</xdr:colOff>
      <xdr:row>48</xdr:row>
      <xdr:rowOff>47625</xdr:rowOff>
    </xdr:to>
    <xdr:sp macro="" textlink="">
      <xdr:nvSpPr>
        <xdr:cNvPr id="16" name="AutoShape 18">
          <a:extLst>
            <a:ext uri="{FF2B5EF4-FFF2-40B4-BE49-F238E27FC236}">
              <a16:creationId xmlns:a16="http://schemas.microsoft.com/office/drawing/2014/main" id="{00000000-0008-0000-0100-000010000000}"/>
            </a:ext>
          </a:extLst>
        </xdr:cNvPr>
        <xdr:cNvSpPr>
          <a:spLocks noChangeArrowheads="1"/>
        </xdr:cNvSpPr>
      </xdr:nvSpPr>
      <xdr:spPr bwMode="auto">
        <a:xfrm rot="8214831">
          <a:off x="2600325" y="8191500"/>
          <a:ext cx="2143125" cy="85725"/>
        </a:xfrm>
        <a:prstGeom prst="rightArrow">
          <a:avLst>
            <a:gd name="adj1" fmla="val 50000"/>
            <a:gd name="adj2" fmla="val 608912"/>
          </a:avLst>
        </a:prstGeom>
        <a:solidFill>
          <a:srgbClr val="FF00FF"/>
        </a:solidFill>
        <a:ln w="9525">
          <a:solidFill>
            <a:srgbClr val="000000"/>
          </a:solidFill>
          <a:miter lim="800000"/>
          <a:headEnd/>
          <a:tailEnd/>
        </a:ln>
      </xdr:spPr>
    </xdr:sp>
    <xdr:clientData/>
  </xdr:twoCellAnchor>
  <xdr:oneCellAnchor>
    <xdr:from>
      <xdr:col>3</xdr:col>
      <xdr:colOff>431972</xdr:colOff>
      <xdr:row>53</xdr:row>
      <xdr:rowOff>123835</xdr:rowOff>
    </xdr:from>
    <xdr:ext cx="611707" cy="318036"/>
    <xdr:sp macro="" textlink="">
      <xdr:nvSpPr>
        <xdr:cNvPr id="17" name="Text Box 22">
          <a:extLst>
            <a:ext uri="{FF2B5EF4-FFF2-40B4-BE49-F238E27FC236}">
              <a16:creationId xmlns:a16="http://schemas.microsoft.com/office/drawing/2014/main" id="{00000000-0008-0000-0100-000011000000}"/>
            </a:ext>
          </a:extLst>
        </xdr:cNvPr>
        <xdr:cNvSpPr txBox="1">
          <a:spLocks noChangeArrowheads="1"/>
        </xdr:cNvSpPr>
      </xdr:nvSpPr>
      <xdr:spPr bwMode="auto">
        <a:xfrm>
          <a:off x="2489372" y="9210685"/>
          <a:ext cx="611707"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p>
      </xdr:txBody>
    </xdr:sp>
    <xdr:clientData/>
  </xdr:oneCellAnchor>
  <xdr:oneCellAnchor>
    <xdr:from>
      <xdr:col>1</xdr:col>
      <xdr:colOff>637617</xdr:colOff>
      <xdr:row>48</xdr:row>
      <xdr:rowOff>66685</xdr:rowOff>
    </xdr:from>
    <xdr:ext cx="727122" cy="318036"/>
    <xdr:sp macro="" textlink="">
      <xdr:nvSpPr>
        <xdr:cNvPr id="18" name="Text Box 22">
          <a:extLst>
            <a:ext uri="{FF2B5EF4-FFF2-40B4-BE49-F238E27FC236}">
              <a16:creationId xmlns:a16="http://schemas.microsoft.com/office/drawing/2014/main" id="{00000000-0008-0000-0100-000012000000}"/>
            </a:ext>
          </a:extLst>
        </xdr:cNvPr>
        <xdr:cNvSpPr txBox="1">
          <a:spLocks noChangeArrowheads="1"/>
        </xdr:cNvSpPr>
      </xdr:nvSpPr>
      <xdr:spPr bwMode="auto">
        <a:xfrm>
          <a:off x="1323417" y="8296285"/>
          <a:ext cx="727122"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a:t>
          </a:r>
          <a:r>
            <a:rPr lang="ja-JP" altLang="en-US" sz="1800" b="0" i="0" u="none" strike="noStrike" baseline="0">
              <a:solidFill>
                <a:srgbClr val="000000"/>
              </a:solidFill>
              <a:latin typeface="ＭＳ 明朝"/>
              <a:ea typeface="ＭＳ 明朝"/>
            </a:rPr>
            <a:t>９</a:t>
          </a:r>
          <a:endParaRPr lang="en-US" altLang="ja-JP" sz="1800" b="0" i="0" u="none" strike="noStrike" baseline="0">
            <a:solidFill>
              <a:srgbClr val="000000"/>
            </a:solidFill>
            <a:latin typeface="ＭＳ 明朝"/>
            <a:ea typeface="ＭＳ 明朝"/>
          </a:endParaRPr>
        </a:p>
      </xdr:txBody>
    </xdr:sp>
    <xdr:clientData/>
  </xdr:oneCellAnchor>
  <xdr:oneCellAnchor>
    <xdr:from>
      <xdr:col>4</xdr:col>
      <xdr:colOff>256059</xdr:colOff>
      <xdr:row>42</xdr:row>
      <xdr:rowOff>114310</xdr:rowOff>
    </xdr:from>
    <xdr:ext cx="842538" cy="318036"/>
    <xdr:sp macro="" textlink="">
      <xdr:nvSpPr>
        <xdr:cNvPr id="19" name="Text Box 22">
          <a:extLst>
            <a:ext uri="{FF2B5EF4-FFF2-40B4-BE49-F238E27FC236}">
              <a16:creationId xmlns:a16="http://schemas.microsoft.com/office/drawing/2014/main" id="{00000000-0008-0000-0100-000013000000}"/>
            </a:ext>
          </a:extLst>
        </xdr:cNvPr>
        <xdr:cNvSpPr txBox="1">
          <a:spLocks noChangeArrowheads="1"/>
        </xdr:cNvSpPr>
      </xdr:nvSpPr>
      <xdr:spPr bwMode="auto">
        <a:xfrm>
          <a:off x="2999259" y="7315210"/>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８</a:t>
          </a:r>
          <a:endParaRPr lang="en-US" altLang="ja-JP" sz="1800" b="0" i="0" u="none" strike="noStrike" baseline="0">
            <a:solidFill>
              <a:srgbClr val="000000"/>
            </a:solidFill>
            <a:latin typeface="ＭＳ 明朝"/>
            <a:ea typeface="ＭＳ 明朝"/>
          </a:endParaRPr>
        </a:p>
      </xdr:txBody>
    </xdr:sp>
    <xdr:clientData/>
  </xdr:oneCellAnchor>
  <xdr:oneCellAnchor>
    <xdr:from>
      <xdr:col>5</xdr:col>
      <xdr:colOff>551334</xdr:colOff>
      <xdr:row>46</xdr:row>
      <xdr:rowOff>66685</xdr:rowOff>
    </xdr:from>
    <xdr:ext cx="842538" cy="318036"/>
    <xdr:sp macro="" textlink="">
      <xdr:nvSpPr>
        <xdr:cNvPr id="20" name="Text Box 22">
          <a:extLst>
            <a:ext uri="{FF2B5EF4-FFF2-40B4-BE49-F238E27FC236}">
              <a16:creationId xmlns:a16="http://schemas.microsoft.com/office/drawing/2014/main" id="{00000000-0008-0000-0100-000014000000}"/>
            </a:ext>
          </a:extLst>
        </xdr:cNvPr>
        <xdr:cNvSpPr txBox="1">
          <a:spLocks noChangeArrowheads="1"/>
        </xdr:cNvSpPr>
      </xdr:nvSpPr>
      <xdr:spPr bwMode="auto">
        <a:xfrm>
          <a:off x="3980334" y="7953385"/>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０</a:t>
          </a:r>
          <a:endParaRPr lang="en-US" altLang="ja-JP" sz="1800" b="0" i="0" u="none" strike="noStrike" baseline="0">
            <a:solidFill>
              <a:srgbClr val="000000"/>
            </a:solidFill>
            <a:latin typeface="ＭＳ 明朝"/>
            <a:ea typeface="ＭＳ 明朝"/>
          </a:endParaRPr>
        </a:p>
      </xdr:txBody>
    </xdr:sp>
    <xdr:clientData/>
  </xdr:oneCellAnchor>
  <xdr:oneCellAnchor>
    <xdr:from>
      <xdr:col>4</xdr:col>
      <xdr:colOff>600074</xdr:colOff>
      <xdr:row>1</xdr:row>
      <xdr:rowOff>19051</xdr:rowOff>
    </xdr:from>
    <xdr:ext cx="1990725" cy="781050"/>
    <xdr:sp macro="" textlink="">
      <xdr:nvSpPr>
        <xdr:cNvPr id="21" name="Text Box 26">
          <a:extLst>
            <a:ext uri="{FF2B5EF4-FFF2-40B4-BE49-F238E27FC236}">
              <a16:creationId xmlns:a16="http://schemas.microsoft.com/office/drawing/2014/main" id="{00000000-0008-0000-0100-000015000000}"/>
            </a:ext>
          </a:extLst>
        </xdr:cNvPr>
        <xdr:cNvSpPr txBox="1">
          <a:spLocks noChangeArrowheads="1"/>
        </xdr:cNvSpPr>
      </xdr:nvSpPr>
      <xdr:spPr bwMode="auto">
        <a:xfrm>
          <a:off x="3343274" y="190501"/>
          <a:ext cx="1990725"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ＭＳ 明朝"/>
              <a:ea typeface="ＭＳ 明朝"/>
              <a:cs typeface="+mn-cs"/>
            </a:rPr>
            <a:t>　食事</a:t>
          </a:r>
          <a:endParaRPr lang="en-US" altLang="ja-JP" sz="1400" b="0" i="0" u="none" strike="noStrike" baseline="0">
            <a:solidFill>
              <a:srgbClr val="000000"/>
            </a:solidFill>
            <a:latin typeface="ＭＳ 明朝"/>
            <a:ea typeface="ＭＳ 明朝"/>
            <a:cs typeface="+mn-cs"/>
          </a:endParaRPr>
        </a:p>
        <a:p>
          <a:pPr algn="l" rtl="0">
            <a:defRPr sz="1000"/>
          </a:pPr>
          <a:r>
            <a:rPr lang="ja-JP" altLang="en-US" sz="1400" b="0" i="0" u="none" strike="noStrike" baseline="0">
              <a:solidFill>
                <a:srgbClr val="000000"/>
              </a:solidFill>
              <a:latin typeface="ＭＳ 明朝"/>
              <a:ea typeface="ＭＳ 明朝"/>
              <a:cs typeface="+mn-cs"/>
            </a:rPr>
            <a:t>　　選手席</a:t>
          </a:r>
          <a:endParaRPr lang="en-US" altLang="ja-JP" sz="1400" b="0" i="0" u="none" strike="noStrike" baseline="0">
            <a:solidFill>
              <a:srgbClr val="000000"/>
            </a:solidFill>
            <a:latin typeface="ＭＳ 明朝"/>
            <a:ea typeface="ＭＳ 明朝"/>
            <a:cs typeface="+mn-cs"/>
          </a:endParaRPr>
        </a:p>
        <a:p>
          <a:pPr algn="l" rtl="0">
            <a:lnSpc>
              <a:spcPts val="1700"/>
            </a:lnSpc>
            <a:defRPr sz="1000"/>
          </a:pPr>
          <a:r>
            <a:rPr lang="ja-JP" altLang="en-US" sz="1400" b="0" i="0" u="none" strike="noStrike" baseline="0">
              <a:solidFill>
                <a:srgbClr val="000000"/>
              </a:solidFill>
              <a:latin typeface="ＭＳ 明朝"/>
              <a:ea typeface="ＭＳ 明朝"/>
              <a:cs typeface="+mn-cs"/>
            </a:rPr>
            <a:t>　　</a:t>
          </a:r>
          <a:r>
            <a:rPr lang="en-US" altLang="ja-JP" sz="1100" b="0" i="0" u="none" strike="noStrike" baseline="0">
              <a:solidFill>
                <a:srgbClr val="000000"/>
              </a:solidFill>
              <a:latin typeface="ＭＳ 明朝"/>
              <a:ea typeface="ＭＳ 明朝"/>
              <a:cs typeface="+mn-cs"/>
            </a:rPr>
            <a:t>※</a:t>
          </a:r>
          <a:r>
            <a:rPr lang="ja-JP" altLang="en-US" sz="1100" b="0" i="0" u="none" strike="noStrike" baseline="0">
              <a:solidFill>
                <a:srgbClr val="000000"/>
              </a:solidFill>
              <a:latin typeface="ＭＳ 明朝"/>
              <a:ea typeface="ＭＳ 明朝"/>
              <a:cs typeface="+mn-cs"/>
            </a:rPr>
            <a:t>保護者利用可</a:t>
          </a:r>
          <a:endParaRPr lang="ja-JP" altLang="en-US" sz="1100" b="0" i="0" u="none" strike="noStrike" baseline="0">
            <a:solidFill>
              <a:srgbClr val="000000"/>
            </a:solidFill>
            <a:latin typeface="Times New Roman"/>
            <a:ea typeface="ＭＳ 明朝"/>
            <a:cs typeface="Times New Roman"/>
          </a:endParaRPr>
        </a:p>
      </xdr:txBody>
    </xdr:sp>
    <xdr:clientData/>
  </xdr:oneCellAnchor>
  <xdr:twoCellAnchor>
    <xdr:from>
      <xdr:col>1</xdr:col>
      <xdr:colOff>419100</xdr:colOff>
      <xdr:row>6</xdr:row>
      <xdr:rowOff>152400</xdr:rowOff>
    </xdr:from>
    <xdr:to>
      <xdr:col>5</xdr:col>
      <xdr:colOff>276225</xdr:colOff>
      <xdr:row>7</xdr:row>
      <xdr:rowOff>95250</xdr:rowOff>
    </xdr:to>
    <xdr:sp macro="" textlink="">
      <xdr:nvSpPr>
        <xdr:cNvPr id="22" name="AutoShape 27">
          <a:extLst>
            <a:ext uri="{FF2B5EF4-FFF2-40B4-BE49-F238E27FC236}">
              <a16:creationId xmlns:a16="http://schemas.microsoft.com/office/drawing/2014/main" id="{00000000-0008-0000-0100-000016000000}"/>
            </a:ext>
          </a:extLst>
        </xdr:cNvPr>
        <xdr:cNvSpPr>
          <a:spLocks noChangeArrowheads="1"/>
        </xdr:cNvSpPr>
      </xdr:nvSpPr>
      <xdr:spPr bwMode="auto">
        <a:xfrm rot="9117330" flipV="1">
          <a:off x="1104900" y="1181100"/>
          <a:ext cx="2600325" cy="114300"/>
        </a:xfrm>
        <a:prstGeom prst="rightArrow">
          <a:avLst>
            <a:gd name="adj1" fmla="val 50000"/>
            <a:gd name="adj2" fmla="val 250145"/>
          </a:avLst>
        </a:prstGeom>
        <a:solidFill>
          <a:srgbClr val="FF00FF"/>
        </a:solidFill>
        <a:ln w="9525">
          <a:solidFill>
            <a:srgbClr val="000000"/>
          </a:solidFill>
          <a:miter lim="800000"/>
          <a:headEnd/>
          <a:tailEnd/>
        </a:ln>
      </xdr:spPr>
    </xdr:sp>
    <xdr:clientData/>
  </xdr:twoCellAnchor>
  <xdr:twoCellAnchor>
    <xdr:from>
      <xdr:col>5</xdr:col>
      <xdr:colOff>590550</xdr:colOff>
      <xdr:row>33</xdr:row>
      <xdr:rowOff>95250</xdr:rowOff>
    </xdr:from>
    <xdr:to>
      <xdr:col>6</xdr:col>
      <xdr:colOff>66675</xdr:colOff>
      <xdr:row>34</xdr:row>
      <xdr:rowOff>85725</xdr:rowOff>
    </xdr:to>
    <xdr:sp macro="" textlink="">
      <xdr:nvSpPr>
        <xdr:cNvPr id="23" name="Oval 11" descr="市松模様 (大)">
          <a:extLst>
            <a:ext uri="{FF2B5EF4-FFF2-40B4-BE49-F238E27FC236}">
              <a16:creationId xmlns:a16="http://schemas.microsoft.com/office/drawing/2014/main" id="{00000000-0008-0000-0100-000017000000}"/>
            </a:ext>
          </a:extLst>
        </xdr:cNvPr>
        <xdr:cNvSpPr>
          <a:spLocks noChangeArrowheads="1"/>
        </xdr:cNvSpPr>
      </xdr:nvSpPr>
      <xdr:spPr bwMode="auto">
        <a:xfrm>
          <a:off x="4019550" y="5753100"/>
          <a:ext cx="161925" cy="161925"/>
        </a:xfrm>
        <a:prstGeom prst="ellipse">
          <a:avLst/>
        </a:prstGeom>
        <a:pattFill prst="lgCheck">
          <a:fgClr>
            <a:srgbClr val="000000"/>
          </a:fgClr>
          <a:bgClr>
            <a:srgbClr val="FFFFFF"/>
          </a:bgClr>
        </a:pattFill>
        <a:ln w="9525">
          <a:solidFill>
            <a:srgbClr val="000000"/>
          </a:solidFill>
          <a:round/>
          <a:headEnd/>
          <a:tailEnd/>
        </a:ln>
      </xdr:spPr>
    </xdr:sp>
    <xdr:clientData/>
  </xdr:twoCellAnchor>
  <xdr:twoCellAnchor>
    <xdr:from>
      <xdr:col>5</xdr:col>
      <xdr:colOff>600077</xdr:colOff>
      <xdr:row>34</xdr:row>
      <xdr:rowOff>53213</xdr:rowOff>
    </xdr:from>
    <xdr:to>
      <xdr:col>6</xdr:col>
      <xdr:colOff>9528</xdr:colOff>
      <xdr:row>39</xdr:row>
      <xdr:rowOff>123824</xdr:rowOff>
    </xdr:to>
    <xdr:sp macro="" textlink="">
      <xdr:nvSpPr>
        <xdr:cNvPr id="25" name="AutoShape 18">
          <a:extLst>
            <a:ext uri="{FF2B5EF4-FFF2-40B4-BE49-F238E27FC236}">
              <a16:creationId xmlns:a16="http://schemas.microsoft.com/office/drawing/2014/main" id="{00000000-0008-0000-0100-000019000000}"/>
            </a:ext>
          </a:extLst>
        </xdr:cNvPr>
        <xdr:cNvSpPr>
          <a:spLocks noChangeArrowheads="1"/>
        </xdr:cNvSpPr>
      </xdr:nvSpPr>
      <xdr:spPr bwMode="auto">
        <a:xfrm rot="16200000">
          <a:off x="3612772" y="6298818"/>
          <a:ext cx="927861" cy="95251"/>
        </a:xfrm>
        <a:prstGeom prst="rightArrow">
          <a:avLst>
            <a:gd name="adj1" fmla="val 50000"/>
            <a:gd name="adj2" fmla="val 608912"/>
          </a:avLst>
        </a:prstGeom>
        <a:solidFill>
          <a:srgbClr val="FF00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177165</xdr:colOff>
      <xdr:row>26</xdr:row>
      <xdr:rowOff>0</xdr:rowOff>
    </xdr:from>
    <xdr:to>
      <xdr:col>12</xdr:col>
      <xdr:colOff>411517</xdr:colOff>
      <xdr:row>26</xdr:row>
      <xdr:rowOff>0</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2581275" y="8467725"/>
          <a:ext cx="440055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県名　　　　　　　　　　学校名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127635</xdr:colOff>
      <xdr:row>6</xdr:row>
      <xdr:rowOff>47625</xdr:rowOff>
    </xdr:from>
    <xdr:to>
      <xdr:col>2</xdr:col>
      <xdr:colOff>392625</xdr:colOff>
      <xdr:row>6</xdr:row>
      <xdr:rowOff>371475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499235" y="1076325"/>
          <a:ext cx="264990"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4"/>
  </sheetPr>
  <dimension ref="A1:K121"/>
  <sheetViews>
    <sheetView showGridLines="0" tabSelected="1" view="pageBreakPreview" topLeftCell="A31" zoomScaleNormal="100" zoomScaleSheetLayoutView="100" workbookViewId="0">
      <selection activeCell="I89" sqref="I89"/>
    </sheetView>
  </sheetViews>
  <sheetFormatPr defaultColWidth="9" defaultRowHeight="19.5" customHeight="1" x14ac:dyDescent="0.2"/>
  <cols>
    <col min="1" max="1" width="3.6640625" style="14" customWidth="1"/>
    <col min="2" max="2" width="11.77734375" style="25" customWidth="1"/>
    <col min="3" max="3" width="1" style="1" customWidth="1"/>
    <col min="4" max="4" width="16.33203125" style="1" customWidth="1"/>
    <col min="5" max="5" width="3.21875" style="1" customWidth="1"/>
    <col min="6" max="6" width="14.33203125" style="1" customWidth="1"/>
    <col min="7" max="7" width="10.44140625" style="1" customWidth="1"/>
    <col min="8" max="8" width="15.6640625" style="1" customWidth="1"/>
    <col min="9" max="9" width="3.88671875" style="1" customWidth="1"/>
    <col min="10" max="10" width="9" style="1"/>
    <col min="11" max="11" width="20.44140625" style="1" customWidth="1"/>
    <col min="12" max="12" width="1.21875" style="1" customWidth="1"/>
    <col min="13" max="16384" width="9" style="1"/>
  </cols>
  <sheetData>
    <row r="1" spans="1:11" ht="37.200000000000003" customHeight="1" x14ac:dyDescent="0.2">
      <c r="B1" s="194" t="s">
        <v>214</v>
      </c>
      <c r="C1" s="195"/>
      <c r="D1" s="195"/>
      <c r="E1" s="195"/>
      <c r="F1" s="195"/>
      <c r="G1" s="195"/>
      <c r="H1" s="195"/>
      <c r="I1" s="195"/>
      <c r="J1" s="195"/>
      <c r="K1" s="195"/>
    </row>
    <row r="2" spans="1:11" ht="6.75" customHeight="1" x14ac:dyDescent="0.2">
      <c r="B2" s="195"/>
      <c r="C2" s="195"/>
      <c r="D2" s="195"/>
      <c r="E2" s="195"/>
      <c r="F2" s="195"/>
      <c r="G2" s="113"/>
      <c r="H2" s="113"/>
      <c r="I2" s="113"/>
      <c r="J2" s="113"/>
      <c r="K2" s="113"/>
    </row>
    <row r="3" spans="1:11" ht="28.5" customHeight="1" x14ac:dyDescent="0.2">
      <c r="A3" s="199" t="s">
        <v>218</v>
      </c>
      <c r="B3" s="199"/>
      <c r="C3" s="199"/>
      <c r="D3" s="199"/>
      <c r="E3" s="199"/>
      <c r="F3" s="199"/>
      <c r="G3" s="199"/>
      <c r="H3" s="199"/>
      <c r="I3" s="195" t="s">
        <v>99</v>
      </c>
      <c r="J3" s="195"/>
      <c r="K3" s="115"/>
    </row>
    <row r="4" spans="1:11" ht="9" customHeight="1" x14ac:dyDescent="0.2">
      <c r="B4" s="24"/>
      <c r="C4" s="2"/>
      <c r="D4" s="2"/>
      <c r="E4" s="2"/>
      <c r="F4" s="2"/>
    </row>
    <row r="5" spans="1:11" ht="19.5" customHeight="1" x14ac:dyDescent="0.2">
      <c r="A5" s="198" t="s">
        <v>44</v>
      </c>
      <c r="B5" s="198"/>
      <c r="C5" s="2"/>
      <c r="D5" s="196" t="s">
        <v>222</v>
      </c>
      <c r="E5" s="196"/>
      <c r="F5" s="196"/>
      <c r="G5" s="196"/>
      <c r="H5" s="196"/>
      <c r="I5" s="196"/>
      <c r="J5" s="196"/>
      <c r="K5" s="196"/>
    </row>
    <row r="6" spans="1:11" ht="9" customHeight="1" x14ac:dyDescent="0.2">
      <c r="B6" s="24"/>
      <c r="C6" s="2"/>
      <c r="D6" s="99"/>
      <c r="E6" s="3"/>
      <c r="F6" s="3"/>
      <c r="G6" s="3"/>
      <c r="H6" s="3"/>
      <c r="I6" s="3"/>
      <c r="J6" s="3"/>
      <c r="K6" s="3"/>
    </row>
    <row r="7" spans="1:11" ht="19.5" customHeight="1" x14ac:dyDescent="0.2">
      <c r="A7" s="198" t="s">
        <v>14</v>
      </c>
      <c r="B7" s="198"/>
      <c r="C7" s="2"/>
      <c r="D7" s="196" t="s">
        <v>166</v>
      </c>
      <c r="E7" s="196"/>
      <c r="F7" s="196"/>
      <c r="G7" s="196"/>
      <c r="H7" s="196"/>
      <c r="I7" s="196"/>
      <c r="J7" s="196"/>
      <c r="K7" s="196"/>
    </row>
    <row r="8" spans="1:11" ht="10.5" customHeight="1" x14ac:dyDescent="0.2">
      <c r="B8" s="24"/>
      <c r="C8" s="2"/>
      <c r="D8" s="99"/>
      <c r="E8" s="3"/>
      <c r="F8" s="3"/>
      <c r="G8" s="3"/>
      <c r="H8" s="3"/>
      <c r="I8" s="3"/>
      <c r="J8" s="3"/>
      <c r="K8" s="3"/>
    </row>
    <row r="9" spans="1:11" ht="19.5" customHeight="1" x14ac:dyDescent="0.2">
      <c r="A9" s="198" t="s">
        <v>45</v>
      </c>
      <c r="B9" s="198"/>
      <c r="C9" s="2"/>
      <c r="D9" s="197" t="s">
        <v>81</v>
      </c>
      <c r="E9" s="197"/>
      <c r="F9" s="197"/>
      <c r="G9" s="197"/>
      <c r="H9" s="197"/>
      <c r="I9" s="197"/>
      <c r="J9" s="197"/>
      <c r="K9" s="197"/>
    </row>
    <row r="10" spans="1:11" ht="19.5" customHeight="1" x14ac:dyDescent="0.2">
      <c r="B10" s="24"/>
      <c r="C10" s="2"/>
      <c r="D10" s="196"/>
      <c r="E10" s="196"/>
      <c r="F10" s="196"/>
      <c r="G10" s="3"/>
      <c r="H10" s="3"/>
      <c r="I10" s="3"/>
      <c r="J10" s="3"/>
      <c r="K10" s="3"/>
    </row>
    <row r="11" spans="1:11" ht="19.5" customHeight="1" x14ac:dyDescent="0.2">
      <c r="A11" s="14" t="s">
        <v>46</v>
      </c>
      <c r="B11" s="61" t="s">
        <v>47</v>
      </c>
      <c r="C11" s="2"/>
      <c r="D11" s="196" t="s">
        <v>215</v>
      </c>
      <c r="E11" s="196"/>
      <c r="F11" s="196"/>
      <c r="G11" s="196"/>
      <c r="H11" s="196"/>
      <c r="I11" s="196"/>
      <c r="J11" s="196"/>
      <c r="K11" s="196"/>
    </row>
    <row r="12" spans="1:11" ht="19.5" customHeight="1" x14ac:dyDescent="0.2">
      <c r="B12" s="61"/>
      <c r="C12" s="2"/>
      <c r="D12" s="196" t="s">
        <v>216</v>
      </c>
      <c r="E12" s="196"/>
      <c r="F12" s="196"/>
      <c r="G12" s="196"/>
      <c r="H12" s="196"/>
      <c r="I12" s="196"/>
      <c r="J12" s="196"/>
      <c r="K12" s="196"/>
    </row>
    <row r="13" spans="1:11" ht="19.5" customHeight="1" x14ac:dyDescent="0.2">
      <c r="B13" s="61" t="s">
        <v>48</v>
      </c>
      <c r="C13" s="2"/>
      <c r="D13" s="196" t="s">
        <v>217</v>
      </c>
      <c r="E13" s="196"/>
      <c r="F13" s="196"/>
      <c r="G13" s="196"/>
      <c r="H13" s="196"/>
      <c r="I13" s="196"/>
      <c r="J13" s="196"/>
      <c r="K13" s="196"/>
    </row>
    <row r="14" spans="1:11" ht="11.25" customHeight="1" x14ac:dyDescent="0.2">
      <c r="B14" s="61"/>
      <c r="C14" s="2"/>
      <c r="D14" s="99"/>
      <c r="E14" s="3"/>
      <c r="F14" s="3"/>
      <c r="G14" s="3"/>
      <c r="H14" s="3"/>
      <c r="I14" s="3"/>
      <c r="J14" s="3"/>
      <c r="K14" s="3"/>
    </row>
    <row r="15" spans="1:11" ht="19.5" customHeight="1" x14ac:dyDescent="0.2">
      <c r="A15" s="14" t="s">
        <v>49</v>
      </c>
      <c r="B15" s="61" t="s">
        <v>1</v>
      </c>
      <c r="C15" s="2"/>
      <c r="D15" s="196" t="s">
        <v>220</v>
      </c>
      <c r="E15" s="196"/>
      <c r="F15" s="196"/>
      <c r="G15" s="196"/>
      <c r="H15" s="196"/>
      <c r="I15" s="196"/>
      <c r="J15" s="196"/>
      <c r="K15" s="196"/>
    </row>
    <row r="16" spans="1:11" ht="19.5" customHeight="1" x14ac:dyDescent="0.2">
      <c r="B16" s="61"/>
      <c r="C16" s="2"/>
      <c r="D16" s="196" t="s">
        <v>228</v>
      </c>
      <c r="E16" s="196"/>
      <c r="F16" s="196"/>
      <c r="G16" s="196"/>
      <c r="H16" s="196"/>
      <c r="I16" s="196"/>
      <c r="J16" s="196"/>
      <c r="K16" s="196"/>
    </row>
    <row r="17" spans="1:11" ht="6.75" customHeight="1" x14ac:dyDescent="0.2">
      <c r="B17" s="61"/>
      <c r="C17" s="2"/>
      <c r="D17" s="99"/>
      <c r="E17" s="3"/>
      <c r="F17" s="3"/>
      <c r="G17" s="3"/>
      <c r="H17" s="3"/>
      <c r="I17" s="3"/>
      <c r="J17" s="3"/>
      <c r="K17" s="3"/>
    </row>
    <row r="18" spans="1:11" ht="19.5" customHeight="1" x14ac:dyDescent="0.2">
      <c r="A18" s="14" t="s">
        <v>50</v>
      </c>
      <c r="B18" s="61" t="s">
        <v>51</v>
      </c>
      <c r="C18" s="2"/>
      <c r="D18" s="196" t="s">
        <v>223</v>
      </c>
      <c r="E18" s="196"/>
      <c r="F18" s="196"/>
      <c r="G18" s="196"/>
      <c r="H18" s="196"/>
      <c r="I18" s="196"/>
      <c r="J18" s="196"/>
      <c r="K18" s="196"/>
    </row>
    <row r="19" spans="1:11" ht="19.5" customHeight="1" x14ac:dyDescent="0.2">
      <c r="B19" s="61"/>
      <c r="C19" s="2"/>
      <c r="D19" s="196" t="s">
        <v>2</v>
      </c>
      <c r="E19" s="196"/>
      <c r="F19" s="196"/>
      <c r="G19" s="196"/>
      <c r="H19" s="196"/>
      <c r="I19" s="196"/>
      <c r="J19" s="196"/>
      <c r="K19" s="196"/>
    </row>
    <row r="20" spans="1:11" ht="19.5" customHeight="1" x14ac:dyDescent="0.2">
      <c r="B20" s="61"/>
      <c r="C20" s="2"/>
      <c r="D20" s="99" t="s">
        <v>75</v>
      </c>
      <c r="E20" s="99"/>
      <c r="F20" s="99"/>
      <c r="G20" s="99"/>
      <c r="H20" s="99"/>
      <c r="I20" s="99"/>
      <c r="J20" s="99"/>
      <c r="K20" s="99"/>
    </row>
    <row r="21" spans="1:11" ht="7.5" customHeight="1" x14ac:dyDescent="0.2">
      <c r="B21" s="61"/>
      <c r="C21" s="2"/>
      <c r="D21" s="99"/>
      <c r="E21" s="3"/>
      <c r="F21" s="3"/>
      <c r="G21" s="3"/>
      <c r="H21" s="3"/>
      <c r="I21" s="3"/>
      <c r="J21" s="3"/>
      <c r="K21" s="3"/>
    </row>
    <row r="22" spans="1:11" ht="19.5" customHeight="1" x14ac:dyDescent="0.2">
      <c r="A22" s="14" t="s">
        <v>52</v>
      </c>
      <c r="B22" s="61" t="s">
        <v>247</v>
      </c>
      <c r="C22" s="2"/>
      <c r="D22" s="193" t="s">
        <v>248</v>
      </c>
      <c r="E22" s="193"/>
      <c r="F22" s="193"/>
      <c r="G22" s="193"/>
      <c r="H22" s="193"/>
      <c r="I22" s="193"/>
      <c r="J22" s="193"/>
      <c r="K22" s="193"/>
    </row>
    <row r="23" spans="1:11" ht="19.5" customHeight="1" x14ac:dyDescent="0.2">
      <c r="B23" s="61"/>
      <c r="C23" s="2"/>
      <c r="D23" s="193" t="s">
        <v>249</v>
      </c>
      <c r="E23" s="193"/>
      <c r="F23" s="193"/>
      <c r="G23" s="193"/>
      <c r="H23" s="193"/>
      <c r="I23" s="193"/>
      <c r="J23" s="193"/>
      <c r="K23" s="193"/>
    </row>
    <row r="24" spans="1:11" ht="19.5" customHeight="1" x14ac:dyDescent="0.2">
      <c r="B24" s="61"/>
      <c r="C24" s="2"/>
      <c r="D24" s="193" t="s">
        <v>250</v>
      </c>
      <c r="E24" s="193"/>
      <c r="F24" s="193"/>
      <c r="G24" s="193"/>
      <c r="H24" s="193"/>
      <c r="I24" s="193"/>
      <c r="J24" s="193"/>
      <c r="K24" s="193"/>
    </row>
    <row r="25" spans="1:11" ht="19.5" customHeight="1" x14ac:dyDescent="0.2">
      <c r="B25" s="61"/>
      <c r="C25" s="2"/>
      <c r="D25" s="214" t="s">
        <v>251</v>
      </c>
      <c r="E25" s="214"/>
      <c r="F25" s="214"/>
      <c r="G25" s="214"/>
      <c r="H25" s="214"/>
      <c r="I25" s="214"/>
      <c r="J25" s="214"/>
      <c r="K25" s="214"/>
    </row>
    <row r="26" spans="1:11" ht="19.5" customHeight="1" x14ac:dyDescent="0.2">
      <c r="B26" s="61"/>
      <c r="C26" s="2"/>
      <c r="D26" s="193" t="s">
        <v>226</v>
      </c>
      <c r="E26" s="193"/>
      <c r="F26" s="193"/>
      <c r="G26" s="193"/>
      <c r="H26" s="193"/>
      <c r="I26" s="193"/>
      <c r="J26" s="193"/>
      <c r="K26" s="193"/>
    </row>
    <row r="27" spans="1:11" ht="19.5" customHeight="1" x14ac:dyDescent="0.2">
      <c r="B27" s="61"/>
      <c r="C27" s="2"/>
      <c r="D27" s="193" t="s">
        <v>252</v>
      </c>
      <c r="E27" s="193"/>
      <c r="F27" s="193"/>
      <c r="G27" s="193"/>
      <c r="H27" s="193"/>
      <c r="I27" s="193"/>
      <c r="J27" s="193"/>
      <c r="K27" s="193"/>
    </row>
    <row r="28" spans="1:11" ht="6.75" customHeight="1" x14ac:dyDescent="0.2">
      <c r="B28" s="61"/>
      <c r="C28" s="2"/>
      <c r="D28" s="99"/>
      <c r="E28" s="3"/>
      <c r="F28" s="3"/>
      <c r="G28" s="3"/>
      <c r="H28" s="3"/>
      <c r="I28" s="3"/>
      <c r="J28" s="3"/>
      <c r="K28" s="3"/>
    </row>
    <row r="29" spans="1:11" ht="19.5" customHeight="1" x14ac:dyDescent="0.2">
      <c r="A29" s="14" t="s">
        <v>53</v>
      </c>
      <c r="B29" s="61" t="s">
        <v>54</v>
      </c>
      <c r="C29" s="2"/>
      <c r="D29" s="193" t="s">
        <v>79</v>
      </c>
      <c r="E29" s="193"/>
      <c r="F29" s="193"/>
      <c r="G29" s="193"/>
      <c r="H29" s="193"/>
      <c r="I29" s="193"/>
      <c r="J29" s="193"/>
      <c r="K29" s="193"/>
    </row>
    <row r="30" spans="1:11" ht="19.5" customHeight="1" x14ac:dyDescent="0.2">
      <c r="B30" s="61"/>
      <c r="C30" s="2"/>
      <c r="D30" s="193" t="s">
        <v>80</v>
      </c>
      <c r="E30" s="193"/>
      <c r="F30" s="193"/>
      <c r="G30" s="193"/>
      <c r="H30" s="193"/>
      <c r="I30" s="193"/>
      <c r="J30" s="193"/>
      <c r="K30" s="193"/>
    </row>
    <row r="31" spans="1:11" ht="19.5" customHeight="1" x14ac:dyDescent="0.2">
      <c r="B31" s="61"/>
      <c r="C31" s="2"/>
      <c r="D31" s="208" t="s">
        <v>76</v>
      </c>
      <c r="E31" s="208"/>
      <c r="F31" s="208"/>
      <c r="G31" s="208"/>
      <c r="H31" s="208"/>
      <c r="I31" s="208"/>
      <c r="J31" s="208"/>
      <c r="K31" s="208"/>
    </row>
    <row r="32" spans="1:11" ht="19.5" customHeight="1" x14ac:dyDescent="0.2">
      <c r="B32" s="61"/>
      <c r="C32" s="2"/>
      <c r="D32" s="208" t="s">
        <v>173</v>
      </c>
      <c r="E32" s="208"/>
      <c r="F32" s="208"/>
      <c r="G32" s="208"/>
      <c r="H32" s="208"/>
      <c r="I32" s="208"/>
      <c r="J32" s="208"/>
      <c r="K32" s="208"/>
    </row>
    <row r="33" spans="1:11" ht="5.25" customHeight="1" x14ac:dyDescent="0.2">
      <c r="B33" s="61"/>
      <c r="C33" s="2"/>
      <c r="D33" s="99"/>
      <c r="E33" s="3"/>
      <c r="F33" s="3"/>
      <c r="G33" s="3"/>
      <c r="H33" s="3"/>
      <c r="I33" s="3"/>
      <c r="J33" s="3"/>
      <c r="K33" s="3"/>
    </row>
    <row r="34" spans="1:11" ht="19.5" customHeight="1" x14ac:dyDescent="0.2">
      <c r="A34" s="14" t="s">
        <v>55</v>
      </c>
      <c r="B34" s="61" t="s">
        <v>56</v>
      </c>
      <c r="C34" s="2"/>
      <c r="D34" s="193" t="s">
        <v>195</v>
      </c>
      <c r="E34" s="193"/>
      <c r="F34" s="193"/>
      <c r="G34" s="193"/>
      <c r="H34" s="193"/>
      <c r="I34" s="193"/>
      <c r="J34" s="193"/>
      <c r="K34" s="193"/>
    </row>
    <row r="35" spans="1:11" ht="5.25" customHeight="1" x14ac:dyDescent="0.2">
      <c r="B35" s="61"/>
      <c r="C35" s="2"/>
      <c r="D35" s="2"/>
      <c r="E35" s="99"/>
      <c r="F35" s="99"/>
    </row>
    <row r="36" spans="1:11" ht="19.5" customHeight="1" x14ac:dyDescent="0.2">
      <c r="A36" s="14" t="s">
        <v>57</v>
      </c>
      <c r="B36" s="61" t="s">
        <v>58</v>
      </c>
      <c r="C36" s="2"/>
      <c r="D36" s="201" t="s">
        <v>227</v>
      </c>
      <c r="E36" s="202"/>
      <c r="F36" s="202"/>
      <c r="G36" s="202"/>
      <c r="H36" s="202"/>
      <c r="I36" s="202"/>
      <c r="J36" s="202"/>
      <c r="K36" s="203"/>
    </row>
    <row r="37" spans="1:11" ht="19.5" customHeight="1" x14ac:dyDescent="0.2">
      <c r="B37" s="61"/>
      <c r="C37" s="2"/>
      <c r="D37" s="53" t="s">
        <v>82</v>
      </c>
      <c r="E37" s="206" t="s">
        <v>59</v>
      </c>
      <c r="F37" s="206"/>
      <c r="G37" s="102"/>
      <c r="H37" s="54"/>
      <c r="I37" s="206" t="s">
        <v>84</v>
      </c>
      <c r="J37" s="206"/>
      <c r="K37" s="207"/>
    </row>
    <row r="38" spans="1:11" ht="19.5" customHeight="1" x14ac:dyDescent="0.2">
      <c r="B38" s="61"/>
      <c r="C38" s="2"/>
      <c r="D38" s="105" t="s">
        <v>83</v>
      </c>
      <c r="E38" s="92" t="s">
        <v>41</v>
      </c>
      <c r="F38" s="92"/>
      <c r="G38" s="92"/>
      <c r="H38" s="54"/>
      <c r="I38" s="212"/>
      <c r="J38" s="212"/>
      <c r="K38" s="213"/>
    </row>
    <row r="39" spans="1:11" ht="19.5" customHeight="1" x14ac:dyDescent="0.2">
      <c r="B39" s="61"/>
      <c r="C39" s="2"/>
      <c r="D39" s="104" t="s">
        <v>197</v>
      </c>
      <c r="E39" s="209" t="s">
        <v>11</v>
      </c>
      <c r="F39" s="209"/>
      <c r="G39" s="103"/>
      <c r="H39" s="204" t="s">
        <v>196</v>
      </c>
      <c r="I39" s="204"/>
      <c r="J39" s="204"/>
      <c r="K39" s="205"/>
    </row>
    <row r="40" spans="1:11" ht="19.5" customHeight="1" x14ac:dyDescent="0.2">
      <c r="A40" s="33"/>
      <c r="B40" s="62"/>
      <c r="C40" s="2"/>
      <c r="D40" s="193" t="s">
        <v>231</v>
      </c>
      <c r="E40" s="193"/>
      <c r="F40" s="193"/>
      <c r="G40" s="193"/>
      <c r="H40" s="193"/>
      <c r="I40" s="193"/>
      <c r="J40" s="193"/>
      <c r="K40" s="193"/>
    </row>
    <row r="41" spans="1:11" ht="19.5" customHeight="1" x14ac:dyDescent="0.2">
      <c r="A41" s="33"/>
      <c r="B41" s="62"/>
      <c r="C41" s="2"/>
      <c r="D41" s="193" t="s">
        <v>232</v>
      </c>
      <c r="E41" s="193"/>
      <c r="F41" s="193"/>
      <c r="G41" s="193"/>
      <c r="H41" s="193"/>
      <c r="I41" s="193"/>
      <c r="J41" s="193"/>
      <c r="K41" s="193"/>
    </row>
    <row r="42" spans="1:11" ht="19.5" customHeight="1" x14ac:dyDescent="0.2">
      <c r="A42" s="33"/>
      <c r="B42" s="62"/>
      <c r="C42" s="2"/>
      <c r="D42" s="193" t="s">
        <v>233</v>
      </c>
      <c r="E42" s="193"/>
      <c r="F42" s="193"/>
      <c r="G42" s="193"/>
      <c r="H42" s="193"/>
      <c r="I42" s="193"/>
      <c r="J42" s="193"/>
      <c r="K42" s="193"/>
    </row>
    <row r="43" spans="1:11" ht="19.5" customHeight="1" x14ac:dyDescent="0.2">
      <c r="A43" s="33"/>
      <c r="B43" s="62"/>
      <c r="C43" s="2"/>
      <c r="D43" s="99" t="s">
        <v>85</v>
      </c>
      <c r="E43" s="98"/>
      <c r="F43" s="98"/>
      <c r="G43" s="98"/>
      <c r="H43" s="98"/>
      <c r="I43" s="98"/>
      <c r="J43" s="98"/>
      <c r="K43" s="98"/>
    </row>
    <row r="44" spans="1:11" ht="19.5" customHeight="1" x14ac:dyDescent="0.2">
      <c r="B44" s="61"/>
      <c r="C44" s="2"/>
      <c r="D44" s="193" t="s">
        <v>212</v>
      </c>
      <c r="E44" s="193"/>
      <c r="F44" s="193"/>
      <c r="G44" s="193"/>
      <c r="H44" s="193"/>
      <c r="I44" s="193"/>
      <c r="J44" s="193"/>
      <c r="K44" s="193"/>
    </row>
    <row r="45" spans="1:11" ht="12" customHeight="1" x14ac:dyDescent="0.2">
      <c r="B45" s="61"/>
      <c r="C45" s="2"/>
      <c r="D45" s="109"/>
      <c r="E45" s="109"/>
      <c r="F45" s="109"/>
      <c r="G45" s="109"/>
      <c r="H45" s="109"/>
      <c r="I45" s="109"/>
      <c r="J45" s="109"/>
      <c r="K45" s="109"/>
    </row>
    <row r="46" spans="1:11" ht="19.5" customHeight="1" x14ac:dyDescent="0.2">
      <c r="B46" s="61"/>
      <c r="C46" s="2"/>
      <c r="D46" s="90" t="s">
        <v>234</v>
      </c>
      <c r="E46" s="91"/>
      <c r="F46" s="91"/>
      <c r="G46" s="51"/>
      <c r="H46" s="51"/>
      <c r="I46" s="51"/>
      <c r="J46" s="51"/>
      <c r="K46" s="52"/>
    </row>
    <row r="47" spans="1:11" ht="19.5" customHeight="1" x14ac:dyDescent="0.2">
      <c r="B47" s="61"/>
      <c r="C47" s="2"/>
      <c r="D47" s="186" t="s">
        <v>235</v>
      </c>
      <c r="E47" s="91"/>
      <c r="F47" s="91"/>
      <c r="G47" s="51"/>
      <c r="H47" s="51"/>
      <c r="I47" s="51"/>
      <c r="J47" s="51"/>
      <c r="K47" s="52"/>
    </row>
    <row r="48" spans="1:11" ht="19.5" customHeight="1" x14ac:dyDescent="0.2">
      <c r="B48" s="61"/>
      <c r="C48" s="2"/>
      <c r="D48" s="75" t="s">
        <v>199</v>
      </c>
      <c r="E48" s="100" t="s">
        <v>77</v>
      </c>
      <c r="F48" s="100"/>
      <c r="G48" s="100"/>
      <c r="H48" s="76"/>
      <c r="I48" s="100"/>
      <c r="J48" s="100"/>
      <c r="K48" s="106"/>
    </row>
    <row r="49" spans="1:11" ht="19.5" customHeight="1" x14ac:dyDescent="0.2">
      <c r="B49" s="61"/>
      <c r="C49" s="2"/>
      <c r="D49" s="75" t="s">
        <v>198</v>
      </c>
      <c r="E49" s="200" t="s">
        <v>11</v>
      </c>
      <c r="F49" s="200"/>
      <c r="G49" s="200"/>
      <c r="H49" s="93" t="s">
        <v>60</v>
      </c>
      <c r="I49" s="200" t="s">
        <v>42</v>
      </c>
      <c r="J49" s="200"/>
      <c r="K49" s="211"/>
    </row>
    <row r="50" spans="1:11" ht="6.75" customHeight="1" x14ac:dyDescent="0.2">
      <c r="B50" s="61"/>
      <c r="C50" s="2"/>
      <c r="D50" s="55"/>
      <c r="E50" s="210"/>
      <c r="F50" s="210"/>
      <c r="G50" s="210"/>
      <c r="H50" s="94"/>
      <c r="I50" s="95"/>
      <c r="J50" s="95"/>
      <c r="K50" s="96"/>
    </row>
    <row r="51" spans="1:11" ht="11.25" customHeight="1" x14ac:dyDescent="0.2">
      <c r="B51" s="61"/>
      <c r="C51" s="2"/>
      <c r="D51" s="2"/>
      <c r="E51" s="4"/>
      <c r="F51" s="5"/>
    </row>
    <row r="52" spans="1:11" ht="19.5" customHeight="1" x14ac:dyDescent="0.2">
      <c r="B52" s="61"/>
      <c r="C52" s="2"/>
      <c r="D52" s="189" t="s">
        <v>260</v>
      </c>
      <c r="E52" s="190"/>
      <c r="F52" s="190"/>
      <c r="G52" s="190"/>
      <c r="H52" s="190"/>
      <c r="I52" s="190"/>
      <c r="J52" s="190"/>
      <c r="K52" s="191"/>
    </row>
    <row r="53" spans="1:11" ht="19.5" customHeight="1" x14ac:dyDescent="0.2">
      <c r="B53" s="61"/>
      <c r="C53" s="2"/>
      <c r="D53" s="188" t="s">
        <v>235</v>
      </c>
      <c r="E53" s="16"/>
      <c r="F53" s="16"/>
      <c r="G53" s="16"/>
      <c r="H53" s="16"/>
      <c r="I53" s="16"/>
      <c r="J53" s="16"/>
      <c r="K53" s="112"/>
    </row>
    <row r="54" spans="1:11" ht="19.5" customHeight="1" x14ac:dyDescent="0.2">
      <c r="B54" s="61"/>
      <c r="C54" s="2"/>
      <c r="D54" s="75" t="s">
        <v>199</v>
      </c>
      <c r="E54" s="100" t="s">
        <v>77</v>
      </c>
      <c r="F54" s="7"/>
      <c r="G54" s="7"/>
      <c r="H54" s="97"/>
      <c r="I54" s="100"/>
      <c r="J54" s="100"/>
      <c r="K54" s="106"/>
    </row>
    <row r="55" spans="1:11" ht="19.5" customHeight="1" x14ac:dyDescent="0.2">
      <c r="B55" s="61"/>
      <c r="C55" s="2"/>
      <c r="D55" s="55" t="s">
        <v>198</v>
      </c>
      <c r="E55" s="210" t="s">
        <v>11</v>
      </c>
      <c r="F55" s="210"/>
      <c r="G55" s="210"/>
      <c r="H55" s="56"/>
      <c r="I55" s="210" t="s">
        <v>262</v>
      </c>
      <c r="J55" s="210"/>
      <c r="K55" s="219"/>
    </row>
    <row r="56" spans="1:11" ht="19.5" customHeight="1" x14ac:dyDescent="0.2">
      <c r="B56" s="61"/>
      <c r="C56" s="2"/>
      <c r="D56" s="193" t="s">
        <v>86</v>
      </c>
      <c r="E56" s="193"/>
      <c r="F56" s="193"/>
      <c r="G56" s="193"/>
      <c r="H56" s="193"/>
      <c r="I56" s="193"/>
      <c r="J56" s="193"/>
      <c r="K56" s="193"/>
    </row>
    <row r="57" spans="1:11" ht="19.5" customHeight="1" x14ac:dyDescent="0.2">
      <c r="B57" s="61"/>
      <c r="C57" s="2"/>
      <c r="D57" s="193" t="s">
        <v>87</v>
      </c>
      <c r="E57" s="193"/>
      <c r="F57" s="193"/>
      <c r="G57" s="193"/>
      <c r="H57" s="193"/>
      <c r="I57" s="193"/>
      <c r="J57" s="193"/>
      <c r="K57" s="193"/>
    </row>
    <row r="58" spans="1:11" ht="11.25" customHeight="1" x14ac:dyDescent="0.2">
      <c r="B58" s="61"/>
      <c r="C58" s="2"/>
      <c r="D58" s="2"/>
      <c r="E58" s="99"/>
      <c r="F58" s="99"/>
    </row>
    <row r="59" spans="1:11" ht="20.25" customHeight="1" x14ac:dyDescent="0.2">
      <c r="A59" s="14" t="s">
        <v>0</v>
      </c>
      <c r="B59" s="61" t="s">
        <v>13</v>
      </c>
      <c r="C59" s="2"/>
      <c r="D59" s="217" t="s">
        <v>236</v>
      </c>
      <c r="E59" s="217"/>
      <c r="F59" s="217"/>
      <c r="G59" s="217"/>
      <c r="H59" s="217"/>
      <c r="I59" s="217"/>
      <c r="J59" s="217"/>
      <c r="K59" s="217"/>
    </row>
    <row r="60" spans="1:11" ht="20.25" hidden="1" customHeight="1" x14ac:dyDescent="0.2">
      <c r="B60" s="61"/>
      <c r="C60" s="2"/>
      <c r="D60" s="168" t="s">
        <v>169</v>
      </c>
      <c r="E60" s="101"/>
      <c r="F60" s="101"/>
      <c r="G60" s="101"/>
      <c r="H60" s="101"/>
      <c r="I60" s="101"/>
      <c r="J60" s="101"/>
      <c r="K60" s="101"/>
    </row>
    <row r="61" spans="1:11" ht="20.25" customHeight="1" x14ac:dyDescent="0.2">
      <c r="B61" s="61"/>
      <c r="C61" s="2"/>
      <c r="D61" s="217" t="s">
        <v>202</v>
      </c>
      <c r="E61" s="217"/>
      <c r="F61" s="217"/>
      <c r="G61" s="217"/>
      <c r="H61" s="217"/>
      <c r="I61" s="217"/>
      <c r="J61" s="217"/>
      <c r="K61" s="217"/>
    </row>
    <row r="62" spans="1:11" ht="20.25" customHeight="1" x14ac:dyDescent="0.2">
      <c r="B62" s="61"/>
      <c r="C62" s="2"/>
      <c r="D62" s="217" t="s">
        <v>237</v>
      </c>
      <c r="E62" s="217"/>
      <c r="F62" s="217"/>
      <c r="G62" s="217"/>
      <c r="H62" s="217"/>
      <c r="I62" s="217"/>
      <c r="J62" s="217"/>
      <c r="K62" s="217"/>
    </row>
    <row r="63" spans="1:11" ht="20.25" customHeight="1" x14ac:dyDescent="0.2">
      <c r="B63" s="61"/>
      <c r="C63" s="2"/>
      <c r="D63" s="217" t="s">
        <v>238</v>
      </c>
      <c r="E63" s="217"/>
      <c r="F63" s="217"/>
      <c r="G63" s="217"/>
      <c r="H63" s="217"/>
      <c r="I63" s="217"/>
      <c r="J63" s="217"/>
      <c r="K63" s="217"/>
    </row>
    <row r="64" spans="1:11" ht="20.25" customHeight="1" x14ac:dyDescent="0.2">
      <c r="B64" s="61"/>
      <c r="C64" s="2"/>
      <c r="D64" s="217" t="s">
        <v>239</v>
      </c>
      <c r="E64" s="217"/>
      <c r="F64" s="217"/>
      <c r="G64" s="217"/>
      <c r="H64" s="217"/>
      <c r="I64" s="217"/>
      <c r="J64" s="217"/>
      <c r="K64" s="217"/>
    </row>
    <row r="65" spans="1:11" ht="10.5" customHeight="1" x14ac:dyDescent="0.2">
      <c r="B65" s="61"/>
      <c r="C65" s="2"/>
      <c r="D65" s="2"/>
      <c r="E65" s="99"/>
      <c r="F65" s="99"/>
    </row>
    <row r="66" spans="1:11" ht="19.5" customHeight="1" x14ac:dyDescent="0.2">
      <c r="A66" s="14" t="s">
        <v>61</v>
      </c>
      <c r="B66" s="61" t="s">
        <v>63</v>
      </c>
      <c r="C66" s="2"/>
      <c r="D66" s="193" t="s">
        <v>64</v>
      </c>
      <c r="E66" s="193"/>
      <c r="F66" s="193"/>
      <c r="G66" s="193"/>
      <c r="H66" s="193"/>
      <c r="I66" s="193"/>
      <c r="J66" s="193"/>
      <c r="K66" s="193"/>
    </row>
    <row r="67" spans="1:11" ht="19.5" customHeight="1" x14ac:dyDescent="0.2">
      <c r="B67" s="61"/>
      <c r="C67" s="2"/>
      <c r="D67" s="193" t="s">
        <v>224</v>
      </c>
      <c r="E67" s="193"/>
      <c r="F67" s="193"/>
      <c r="G67" s="193"/>
      <c r="H67" s="193"/>
      <c r="I67" s="193"/>
      <c r="J67" s="193"/>
      <c r="K67" s="193"/>
    </row>
    <row r="68" spans="1:11" ht="19.5" customHeight="1" x14ac:dyDescent="0.2">
      <c r="B68" s="61"/>
      <c r="C68" s="2"/>
      <c r="D68" s="193" t="s">
        <v>240</v>
      </c>
      <c r="E68" s="193"/>
      <c r="F68" s="193"/>
      <c r="G68" s="193"/>
      <c r="H68" s="193"/>
      <c r="I68" s="193"/>
      <c r="J68" s="193"/>
      <c r="K68" s="193"/>
    </row>
    <row r="69" spans="1:11" ht="10.5" customHeight="1" x14ac:dyDescent="0.2">
      <c r="B69" s="61"/>
      <c r="C69" s="2"/>
      <c r="D69" s="99"/>
      <c r="E69" s="99"/>
      <c r="F69" s="99"/>
      <c r="G69" s="99"/>
      <c r="H69" s="99"/>
      <c r="I69" s="99"/>
      <c r="J69" s="99"/>
      <c r="K69" s="99"/>
    </row>
    <row r="70" spans="1:11" ht="19.5" customHeight="1" x14ac:dyDescent="0.2">
      <c r="A70" s="14" t="s">
        <v>62</v>
      </c>
      <c r="B70" s="61" t="s">
        <v>66</v>
      </c>
      <c r="C70" s="2"/>
      <c r="D70" s="193" t="s">
        <v>264</v>
      </c>
      <c r="E70" s="193"/>
      <c r="F70" s="193"/>
      <c r="G70" s="193"/>
      <c r="H70" s="193"/>
      <c r="I70" s="193"/>
      <c r="J70" s="193"/>
      <c r="K70" s="193"/>
    </row>
    <row r="71" spans="1:11" ht="19.5" customHeight="1" x14ac:dyDescent="0.2">
      <c r="B71" s="61"/>
      <c r="C71" s="2"/>
      <c r="D71" s="222" t="s">
        <v>206</v>
      </c>
      <c r="E71" s="222"/>
      <c r="F71" s="222"/>
      <c r="G71" s="222"/>
      <c r="H71" s="222"/>
      <c r="I71" s="222"/>
      <c r="J71" s="222"/>
      <c r="K71" s="222"/>
    </row>
    <row r="72" spans="1:11" ht="19.5" customHeight="1" x14ac:dyDescent="0.2">
      <c r="B72" s="61"/>
      <c r="C72" s="2"/>
      <c r="D72" s="193" t="s">
        <v>200</v>
      </c>
      <c r="E72" s="193"/>
      <c r="F72" s="193"/>
      <c r="G72" s="193"/>
      <c r="H72" s="193"/>
      <c r="I72" s="193"/>
      <c r="J72" s="193"/>
      <c r="K72" s="193"/>
    </row>
    <row r="73" spans="1:11" ht="19.5" customHeight="1" x14ac:dyDescent="0.2">
      <c r="B73" s="61"/>
      <c r="C73" s="2"/>
      <c r="D73" s="218" t="s">
        <v>263</v>
      </c>
      <c r="E73" s="218"/>
      <c r="F73" s="218"/>
      <c r="G73" s="218"/>
      <c r="H73" s="218"/>
      <c r="I73" s="218"/>
      <c r="J73" s="218"/>
      <c r="K73" s="218"/>
    </row>
    <row r="74" spans="1:11" s="16" customFormat="1" ht="10.5" customHeight="1" thickBot="1" x14ac:dyDescent="0.25">
      <c r="A74" s="26"/>
      <c r="B74" s="63"/>
      <c r="C74" s="7"/>
      <c r="D74" s="17"/>
      <c r="E74" s="15"/>
      <c r="F74" s="15"/>
    </row>
    <row r="75" spans="1:11" ht="8.25" customHeight="1" thickTop="1" x14ac:dyDescent="0.2">
      <c r="B75" s="61"/>
      <c r="C75" s="2"/>
      <c r="D75" s="8"/>
      <c r="E75" s="9"/>
      <c r="F75" s="9"/>
      <c r="G75" s="41"/>
      <c r="H75" s="41"/>
      <c r="I75" s="41"/>
      <c r="J75" s="42"/>
    </row>
    <row r="76" spans="1:11" s="13" customFormat="1" ht="16.5" customHeight="1" x14ac:dyDescent="0.2">
      <c r="A76" s="14"/>
      <c r="B76" s="61"/>
      <c r="C76" s="17"/>
      <c r="D76" s="65"/>
      <c r="E76" s="220" t="s">
        <v>244</v>
      </c>
      <c r="F76" s="220"/>
      <c r="G76" s="220"/>
      <c r="H76" s="220"/>
      <c r="I76" s="220"/>
      <c r="J76" s="221"/>
    </row>
    <row r="77" spans="1:11" s="13" customFormat="1" ht="16.5" customHeight="1" x14ac:dyDescent="0.2">
      <c r="A77" s="14"/>
      <c r="B77" s="61"/>
      <c r="C77" s="17"/>
      <c r="D77" s="66" t="s">
        <v>28</v>
      </c>
      <c r="E77" s="220" t="s">
        <v>245</v>
      </c>
      <c r="F77" s="220"/>
      <c r="G77" s="220"/>
      <c r="H77" s="220"/>
      <c r="I77" s="220"/>
      <c r="J77" s="221"/>
    </row>
    <row r="78" spans="1:11" s="13" customFormat="1" ht="16.5" customHeight="1" x14ac:dyDescent="0.2">
      <c r="A78" s="14"/>
      <c r="B78" s="61"/>
      <c r="C78" s="17"/>
      <c r="D78" s="66" t="s">
        <v>12</v>
      </c>
      <c r="E78" s="220" t="s">
        <v>246</v>
      </c>
      <c r="F78" s="220"/>
      <c r="G78" s="220"/>
      <c r="H78" s="220"/>
      <c r="I78" s="220"/>
      <c r="J78" s="221"/>
    </row>
    <row r="79" spans="1:11" s="13" customFormat="1" ht="16.5" customHeight="1" x14ac:dyDescent="0.2">
      <c r="A79" s="14"/>
      <c r="B79" s="63"/>
      <c r="C79" s="17"/>
      <c r="D79" s="18"/>
      <c r="E79" s="220" t="s">
        <v>88</v>
      </c>
      <c r="F79" s="220"/>
      <c r="G79" s="220"/>
      <c r="H79" s="220"/>
      <c r="I79" s="220"/>
      <c r="J79" s="221"/>
    </row>
    <row r="80" spans="1:11" s="13" customFormat="1" ht="8.25" customHeight="1" thickBot="1" x14ac:dyDescent="0.25">
      <c r="A80" s="14"/>
      <c r="B80" s="63"/>
      <c r="C80" s="17"/>
      <c r="D80" s="19"/>
      <c r="E80" s="20"/>
      <c r="F80" s="20"/>
      <c r="G80" s="44"/>
      <c r="H80" s="44"/>
      <c r="I80" s="44"/>
      <c r="J80" s="45"/>
    </row>
    <row r="81" spans="1:11" s="13" customFormat="1" ht="10.5" customHeight="1" thickTop="1" thickBot="1" x14ac:dyDescent="0.25">
      <c r="A81" s="14"/>
      <c r="B81" s="63"/>
      <c r="C81" s="17"/>
      <c r="D81" s="17"/>
      <c r="E81" s="17"/>
      <c r="F81" s="17"/>
      <c r="G81" s="49"/>
      <c r="H81" s="49"/>
      <c r="I81" s="49"/>
    </row>
    <row r="82" spans="1:11" s="13" customFormat="1" ht="8.25" customHeight="1" thickTop="1" x14ac:dyDescent="0.2">
      <c r="A82" s="14"/>
      <c r="B82" s="63"/>
      <c r="C82" s="17"/>
      <c r="D82" s="21"/>
      <c r="E82" s="22"/>
      <c r="F82" s="46"/>
      <c r="G82" s="46"/>
      <c r="H82" s="46"/>
      <c r="I82" s="46"/>
      <c r="J82" s="23"/>
    </row>
    <row r="83" spans="1:11" s="13" customFormat="1" ht="16.5" customHeight="1" x14ac:dyDescent="0.2">
      <c r="A83" s="14"/>
      <c r="B83" s="63"/>
      <c r="C83" s="17"/>
      <c r="D83" s="18" t="s">
        <v>67</v>
      </c>
      <c r="E83" s="223" t="s">
        <v>89</v>
      </c>
      <c r="F83" s="223"/>
      <c r="G83" s="223"/>
      <c r="H83" s="223"/>
      <c r="I83" s="223"/>
      <c r="J83" s="43"/>
    </row>
    <row r="84" spans="1:11" s="13" customFormat="1" ht="16.5" customHeight="1" x14ac:dyDescent="0.2">
      <c r="A84" s="14"/>
      <c r="B84" s="63"/>
      <c r="C84" s="17"/>
      <c r="D84" s="18"/>
      <c r="E84" s="220" t="s">
        <v>90</v>
      </c>
      <c r="F84" s="220"/>
      <c r="G84" s="220"/>
      <c r="H84" s="220"/>
      <c r="I84" s="220"/>
      <c r="J84" s="43"/>
    </row>
    <row r="85" spans="1:11" s="13" customFormat="1" ht="16.5" customHeight="1" x14ac:dyDescent="0.2">
      <c r="A85" s="14"/>
      <c r="B85" s="63" t="s">
        <v>10</v>
      </c>
      <c r="C85" s="17"/>
      <c r="D85" s="18"/>
      <c r="E85" s="220" t="s">
        <v>91</v>
      </c>
      <c r="F85" s="220"/>
      <c r="G85" s="220"/>
      <c r="H85" s="220"/>
      <c r="I85" s="220"/>
      <c r="J85" s="221"/>
    </row>
    <row r="86" spans="1:11" ht="9" customHeight="1" thickBot="1" x14ac:dyDescent="0.25">
      <c r="B86" s="63"/>
      <c r="C86" s="7"/>
      <c r="D86" s="10"/>
      <c r="E86" s="11"/>
      <c r="F86" s="50"/>
      <c r="G86" s="47"/>
      <c r="H86" s="47"/>
      <c r="I86" s="47"/>
      <c r="J86" s="48"/>
    </row>
    <row r="87" spans="1:11" ht="11.25" customHeight="1" thickTop="1" x14ac:dyDescent="0.2">
      <c r="B87" s="63"/>
      <c r="C87" s="7"/>
      <c r="D87" s="7"/>
      <c r="E87" s="6"/>
      <c r="F87" s="7"/>
    </row>
    <row r="88" spans="1:11" ht="19.5" customHeight="1" x14ac:dyDescent="0.2">
      <c r="A88" s="1" t="s">
        <v>65</v>
      </c>
      <c r="B88" s="1" t="s">
        <v>204</v>
      </c>
      <c r="D88" s="193" t="s">
        <v>205</v>
      </c>
      <c r="E88" s="193"/>
      <c r="F88" s="193"/>
      <c r="G88" s="193"/>
      <c r="H88" s="193"/>
      <c r="I88" s="193"/>
      <c r="J88" s="193"/>
      <c r="K88" s="193"/>
    </row>
    <row r="89" spans="1:11" ht="19.5" customHeight="1" x14ac:dyDescent="0.2">
      <c r="B89" s="64"/>
      <c r="C89" s="7"/>
      <c r="D89" s="185" t="s">
        <v>241</v>
      </c>
      <c r="E89" s="184"/>
      <c r="F89" s="184"/>
      <c r="G89" s="184"/>
      <c r="H89" s="184"/>
      <c r="I89" s="184"/>
      <c r="J89" s="184"/>
      <c r="K89" s="184"/>
    </row>
    <row r="90" spans="1:11" ht="19.5" customHeight="1" x14ac:dyDescent="0.2">
      <c r="B90" s="64"/>
      <c r="C90" s="7"/>
      <c r="D90" s="193" t="s">
        <v>242</v>
      </c>
      <c r="E90" s="193"/>
      <c r="F90" s="193"/>
      <c r="G90" s="193"/>
      <c r="H90" s="193"/>
      <c r="I90" s="193"/>
      <c r="J90" s="193"/>
      <c r="K90" s="193"/>
    </row>
    <row r="91" spans="1:11" ht="19.5" customHeight="1" x14ac:dyDescent="0.2">
      <c r="B91" s="64"/>
      <c r="C91" s="7"/>
      <c r="D91" s="193" t="s">
        <v>207</v>
      </c>
      <c r="E91" s="193"/>
      <c r="F91" s="193"/>
      <c r="G91" s="193"/>
      <c r="H91" s="193"/>
      <c r="I91" s="193"/>
      <c r="J91" s="193"/>
      <c r="K91" s="193"/>
    </row>
    <row r="92" spans="1:11" ht="19.5" customHeight="1" x14ac:dyDescent="0.2">
      <c r="A92" s="14" t="s">
        <v>68</v>
      </c>
      <c r="B92" s="64" t="s">
        <v>15</v>
      </c>
      <c r="C92" s="7"/>
      <c r="D92" s="193" t="s">
        <v>267</v>
      </c>
      <c r="E92" s="193"/>
      <c r="F92" s="193"/>
      <c r="G92" s="193"/>
      <c r="H92" s="193"/>
      <c r="I92" s="193"/>
      <c r="J92" s="193"/>
      <c r="K92" s="193"/>
    </row>
    <row r="93" spans="1:11" ht="19.5" customHeight="1" x14ac:dyDescent="0.2">
      <c r="B93" s="63"/>
      <c r="C93" s="7"/>
      <c r="D93" s="193" t="s">
        <v>268</v>
      </c>
      <c r="E93" s="193"/>
      <c r="F93" s="193"/>
      <c r="G93" s="193"/>
      <c r="H93" s="193"/>
      <c r="I93" s="193"/>
      <c r="J93" s="193"/>
      <c r="K93" s="193"/>
    </row>
    <row r="94" spans="1:11" ht="19.5" customHeight="1" x14ac:dyDescent="0.2">
      <c r="B94" s="63"/>
      <c r="C94" s="7"/>
      <c r="D94" s="196" t="s">
        <v>43</v>
      </c>
      <c r="E94" s="196"/>
      <c r="F94" s="196"/>
      <c r="G94" s="196"/>
      <c r="H94" s="196"/>
      <c r="I94" s="196"/>
      <c r="J94" s="196"/>
      <c r="K94" s="196"/>
    </row>
    <row r="95" spans="1:11" ht="19.5" customHeight="1" x14ac:dyDescent="0.2">
      <c r="B95" s="63"/>
      <c r="C95" s="7"/>
      <c r="D95" s="193" t="s">
        <v>266</v>
      </c>
      <c r="E95" s="193"/>
      <c r="F95" s="193"/>
      <c r="G95" s="193"/>
      <c r="H95" s="193"/>
      <c r="I95" s="193"/>
      <c r="J95" s="193"/>
      <c r="K95" s="193"/>
    </row>
    <row r="96" spans="1:11" ht="10.5" customHeight="1" x14ac:dyDescent="0.2">
      <c r="B96" s="63"/>
      <c r="C96" s="7"/>
      <c r="D96" s="196" t="s">
        <v>69</v>
      </c>
      <c r="E96" s="196"/>
      <c r="F96" s="196"/>
      <c r="G96" s="3"/>
      <c r="H96" s="3"/>
      <c r="I96" s="3"/>
      <c r="J96" s="3"/>
      <c r="K96" s="3"/>
    </row>
    <row r="97" spans="1:11" ht="18.75" customHeight="1" x14ac:dyDescent="0.2">
      <c r="A97" s="14" t="s">
        <v>70</v>
      </c>
      <c r="B97" s="64" t="s">
        <v>27</v>
      </c>
      <c r="C97" s="7"/>
      <c r="D97" s="216" t="s">
        <v>167</v>
      </c>
      <c r="E97" s="216"/>
      <c r="F97" s="216"/>
      <c r="G97" s="216"/>
      <c r="H97" s="216"/>
      <c r="I97" s="216"/>
      <c r="J97" s="216"/>
      <c r="K97" s="216"/>
    </row>
    <row r="98" spans="1:11" ht="18.75" customHeight="1" x14ac:dyDescent="0.2">
      <c r="B98" s="64"/>
      <c r="C98" s="7"/>
      <c r="D98" s="193" t="s">
        <v>175</v>
      </c>
      <c r="E98" s="193"/>
      <c r="F98" s="193"/>
      <c r="G98" s="193"/>
      <c r="H98" s="193"/>
      <c r="I98" s="193"/>
      <c r="J98" s="193"/>
      <c r="K98" s="193"/>
    </row>
    <row r="99" spans="1:11" ht="18.75" customHeight="1" x14ac:dyDescent="0.2">
      <c r="B99" s="64"/>
      <c r="C99" s="7"/>
      <c r="D99" s="169"/>
      <c r="E99" s="193" t="s">
        <v>255</v>
      </c>
      <c r="F99" s="193"/>
      <c r="G99" s="193"/>
      <c r="H99" s="193"/>
      <c r="I99" s="193"/>
      <c r="J99" s="193"/>
      <c r="K99" s="193"/>
    </row>
    <row r="100" spans="1:11" ht="18.75" customHeight="1" x14ac:dyDescent="0.2">
      <c r="B100" s="64"/>
      <c r="C100" s="7"/>
      <c r="D100" s="169"/>
      <c r="E100" s="193" t="s">
        <v>256</v>
      </c>
      <c r="F100" s="193"/>
      <c r="G100" s="193"/>
      <c r="H100" s="193"/>
      <c r="I100" s="193"/>
      <c r="J100" s="193"/>
      <c r="K100" s="193"/>
    </row>
    <row r="101" spans="1:11" ht="18.75" customHeight="1" x14ac:dyDescent="0.2">
      <c r="B101" s="64"/>
      <c r="C101" s="7"/>
      <c r="D101" s="169"/>
      <c r="E101" s="193" t="s">
        <v>257</v>
      </c>
      <c r="F101" s="193"/>
      <c r="G101" s="193"/>
      <c r="H101" s="193"/>
      <c r="I101" s="193"/>
      <c r="J101" s="193"/>
      <c r="K101" s="193"/>
    </row>
    <row r="102" spans="1:11" ht="18.75" customHeight="1" x14ac:dyDescent="0.2">
      <c r="B102" s="64"/>
      <c r="C102" s="7"/>
      <c r="D102" s="169"/>
      <c r="E102" s="193" t="s">
        <v>258</v>
      </c>
      <c r="F102" s="193"/>
      <c r="G102" s="193"/>
      <c r="H102" s="193"/>
      <c r="I102" s="193"/>
      <c r="J102" s="193"/>
      <c r="K102" s="193"/>
    </row>
    <row r="103" spans="1:11" ht="18.75" customHeight="1" x14ac:dyDescent="0.2">
      <c r="B103" s="64"/>
      <c r="C103" s="7"/>
      <c r="D103" s="193" t="s">
        <v>177</v>
      </c>
      <c r="E103" s="193"/>
      <c r="F103" s="193"/>
      <c r="G103" s="193"/>
      <c r="H103" s="193"/>
      <c r="I103" s="193"/>
      <c r="J103" s="193"/>
      <c r="K103" s="193"/>
    </row>
    <row r="104" spans="1:11" ht="10.5" customHeight="1" x14ac:dyDescent="0.2">
      <c r="B104" s="61"/>
      <c r="C104" s="2"/>
      <c r="D104" s="99"/>
      <c r="E104" s="99"/>
      <c r="F104" s="99"/>
      <c r="G104" s="99"/>
      <c r="H104" s="99"/>
      <c r="I104" s="99"/>
      <c r="J104" s="99"/>
      <c r="K104" s="99"/>
    </row>
    <row r="105" spans="1:11" ht="18.75" customHeight="1" x14ac:dyDescent="0.2">
      <c r="A105" s="14" t="s">
        <v>92</v>
      </c>
      <c r="B105" s="107" t="s">
        <v>71</v>
      </c>
      <c r="C105" s="2"/>
      <c r="D105" s="215" t="s">
        <v>253</v>
      </c>
      <c r="E105" s="215"/>
      <c r="F105" s="215"/>
      <c r="G105" s="215"/>
      <c r="H105" s="215"/>
      <c r="I105" s="215"/>
      <c r="J105" s="215"/>
      <c r="K105" s="215"/>
    </row>
    <row r="106" spans="1:11" ht="18.75" customHeight="1" x14ac:dyDescent="0.2">
      <c r="B106" s="107" t="s">
        <v>73</v>
      </c>
      <c r="C106" s="2"/>
      <c r="D106" s="215" t="s">
        <v>213</v>
      </c>
      <c r="E106" s="215"/>
      <c r="F106" s="215"/>
      <c r="G106" s="215"/>
      <c r="H106" s="215"/>
      <c r="I106" s="215"/>
      <c r="J106" s="215"/>
      <c r="K106" s="215"/>
    </row>
    <row r="107" spans="1:11" ht="18.75" customHeight="1" x14ac:dyDescent="0.2">
      <c r="B107" s="107" t="s">
        <v>72</v>
      </c>
      <c r="C107" s="2"/>
      <c r="D107" s="215" t="s">
        <v>254</v>
      </c>
      <c r="E107" s="215"/>
      <c r="F107" s="215"/>
      <c r="G107" s="215"/>
      <c r="H107" s="215"/>
      <c r="I107" s="215"/>
      <c r="J107" s="215"/>
      <c r="K107" s="215"/>
    </row>
    <row r="108" spans="1:11" ht="18.75" customHeight="1" x14ac:dyDescent="0.2">
      <c r="C108" s="2"/>
      <c r="D108" s="215" t="s">
        <v>208</v>
      </c>
      <c r="E108" s="215"/>
      <c r="F108" s="215"/>
      <c r="G108" s="215"/>
      <c r="H108" s="215"/>
      <c r="I108" s="215"/>
      <c r="J108" s="215"/>
      <c r="K108" s="215"/>
    </row>
    <row r="109" spans="1:11" ht="18.75" customHeight="1" x14ac:dyDescent="0.2">
      <c r="C109" s="2"/>
      <c r="D109" s="215" t="s">
        <v>209</v>
      </c>
      <c r="E109" s="215"/>
      <c r="F109" s="215"/>
      <c r="G109" s="215"/>
      <c r="H109" s="215"/>
      <c r="I109" s="215"/>
      <c r="J109" s="215"/>
      <c r="K109" s="215"/>
    </row>
    <row r="110" spans="1:11" ht="18.75" customHeight="1" x14ac:dyDescent="0.2">
      <c r="C110" s="2"/>
      <c r="D110" s="215" t="s">
        <v>210</v>
      </c>
      <c r="E110" s="215"/>
      <c r="F110" s="215"/>
      <c r="G110" s="215"/>
      <c r="H110" s="215"/>
      <c r="I110" s="215"/>
      <c r="J110" s="215"/>
      <c r="K110" s="215"/>
    </row>
    <row r="111" spans="1:11" ht="18.75" customHeight="1" x14ac:dyDescent="0.2">
      <c r="C111" s="2"/>
      <c r="D111" s="215" t="s">
        <v>93</v>
      </c>
      <c r="E111" s="215"/>
      <c r="F111" s="215"/>
      <c r="G111" s="215"/>
      <c r="H111" s="215"/>
      <c r="I111" s="215"/>
      <c r="J111" s="215"/>
      <c r="K111" s="215"/>
    </row>
    <row r="112" spans="1:11" ht="18.75" customHeight="1" x14ac:dyDescent="0.2">
      <c r="D112" s="215" t="s">
        <v>259</v>
      </c>
      <c r="E112" s="215"/>
      <c r="F112" s="215"/>
      <c r="G112" s="215"/>
      <c r="H112" s="215"/>
      <c r="I112" s="215"/>
      <c r="J112" s="215"/>
      <c r="K112" s="215"/>
    </row>
    <row r="113" spans="1:11" ht="19.5" customHeight="1" x14ac:dyDescent="0.2">
      <c r="D113" s="215" t="s">
        <v>261</v>
      </c>
      <c r="E113" s="215"/>
      <c r="F113" s="215"/>
      <c r="G113" s="215"/>
      <c r="H113" s="215"/>
      <c r="I113" s="215"/>
      <c r="J113" s="215"/>
      <c r="K113" s="215"/>
    </row>
    <row r="114" spans="1:11" ht="19.5" customHeight="1" x14ac:dyDescent="0.2">
      <c r="D114" s="192" t="s">
        <v>176</v>
      </c>
      <c r="E114" s="192"/>
      <c r="F114" s="192"/>
      <c r="G114" s="192"/>
      <c r="H114" s="192"/>
      <c r="I114" s="192"/>
      <c r="J114" s="192"/>
      <c r="K114" s="192"/>
    </row>
    <row r="115" spans="1:11" ht="10.5" customHeight="1" x14ac:dyDescent="0.2"/>
    <row r="116" spans="1:11" ht="19.5" customHeight="1" x14ac:dyDescent="0.2">
      <c r="A116" s="14" t="s">
        <v>203</v>
      </c>
      <c r="B116" s="25" t="s">
        <v>78</v>
      </c>
      <c r="D116" s="1" t="s">
        <v>225</v>
      </c>
    </row>
    <row r="117" spans="1:11" ht="19.5" customHeight="1" x14ac:dyDescent="0.2">
      <c r="D117" s="1" t="s">
        <v>170</v>
      </c>
    </row>
    <row r="118" spans="1:11" ht="19.5" customHeight="1" x14ac:dyDescent="0.2">
      <c r="D118" s="1" t="s">
        <v>201</v>
      </c>
    </row>
    <row r="119" spans="1:11" ht="19.5" customHeight="1" x14ac:dyDescent="0.2">
      <c r="D119" s="1" t="s">
        <v>243</v>
      </c>
    </row>
    <row r="120" spans="1:11" ht="19.5" customHeight="1" x14ac:dyDescent="0.2">
      <c r="D120" s="1" t="s">
        <v>171</v>
      </c>
    </row>
    <row r="121" spans="1:11" ht="19.5" customHeight="1" x14ac:dyDescent="0.2">
      <c r="D121" s="1" t="s">
        <v>172</v>
      </c>
    </row>
  </sheetData>
  <mergeCells count="90">
    <mergeCell ref="D113:K113"/>
    <mergeCell ref="E77:J77"/>
    <mergeCell ref="D72:K72"/>
    <mergeCell ref="E76:J76"/>
    <mergeCell ref="E84:I84"/>
    <mergeCell ref="D92:K92"/>
    <mergeCell ref="E78:J78"/>
    <mergeCell ref="E85:J85"/>
    <mergeCell ref="D96:F96"/>
    <mergeCell ref="E83:I83"/>
    <mergeCell ref="E99:K99"/>
    <mergeCell ref="E100:K100"/>
    <mergeCell ref="E101:K101"/>
    <mergeCell ref="E102:K102"/>
    <mergeCell ref="D108:K108"/>
    <mergeCell ref="D112:K112"/>
    <mergeCell ref="I55:K55"/>
    <mergeCell ref="E55:G55"/>
    <mergeCell ref="E79:J79"/>
    <mergeCell ref="D57:K57"/>
    <mergeCell ref="D66:K66"/>
    <mergeCell ref="D68:K68"/>
    <mergeCell ref="D71:K71"/>
    <mergeCell ref="D70:K70"/>
    <mergeCell ref="D62:K62"/>
    <mergeCell ref="D56:K56"/>
    <mergeCell ref="D88:K88"/>
    <mergeCell ref="D90:K90"/>
    <mergeCell ref="D91:K91"/>
    <mergeCell ref="D59:K59"/>
    <mergeCell ref="D73:K73"/>
    <mergeCell ref="D61:K61"/>
    <mergeCell ref="D67:K67"/>
    <mergeCell ref="D63:K63"/>
    <mergeCell ref="D64:K64"/>
    <mergeCell ref="D111:K111"/>
    <mergeCell ref="D105:K105"/>
    <mergeCell ref="D93:K93"/>
    <mergeCell ref="D94:K94"/>
    <mergeCell ref="D95:K95"/>
    <mergeCell ref="D97:K97"/>
    <mergeCell ref="D103:K103"/>
    <mergeCell ref="D106:K106"/>
    <mergeCell ref="D110:K110"/>
    <mergeCell ref="D107:K107"/>
    <mergeCell ref="D109:K109"/>
    <mergeCell ref="D98:K98"/>
    <mergeCell ref="D12:K12"/>
    <mergeCell ref="D13:K13"/>
    <mergeCell ref="D15:K15"/>
    <mergeCell ref="D16:K16"/>
    <mergeCell ref="D18:K18"/>
    <mergeCell ref="D27:K27"/>
    <mergeCell ref="D32:K32"/>
    <mergeCell ref="D22:K22"/>
    <mergeCell ref="D24:K24"/>
    <mergeCell ref="D25:K25"/>
    <mergeCell ref="D26:K26"/>
    <mergeCell ref="D29:K29"/>
    <mergeCell ref="D30:K30"/>
    <mergeCell ref="D23:K23"/>
    <mergeCell ref="E50:G50"/>
    <mergeCell ref="I49:K49"/>
    <mergeCell ref="I38:K38"/>
    <mergeCell ref="D42:K42"/>
    <mergeCell ref="D40:K40"/>
    <mergeCell ref="D44:K44"/>
    <mergeCell ref="D36:K36"/>
    <mergeCell ref="H39:K39"/>
    <mergeCell ref="E37:F37"/>
    <mergeCell ref="I37:K37"/>
    <mergeCell ref="D31:K31"/>
    <mergeCell ref="D34:K34"/>
    <mergeCell ref="E39:F39"/>
    <mergeCell ref="D114:K114"/>
    <mergeCell ref="D41:K41"/>
    <mergeCell ref="B1:K1"/>
    <mergeCell ref="D11:K11"/>
    <mergeCell ref="D10:F10"/>
    <mergeCell ref="D9:K9"/>
    <mergeCell ref="D7:K7"/>
    <mergeCell ref="D5:K5"/>
    <mergeCell ref="B2:F2"/>
    <mergeCell ref="A5:B5"/>
    <mergeCell ref="A7:B7"/>
    <mergeCell ref="A9:B9"/>
    <mergeCell ref="A3:H3"/>
    <mergeCell ref="I3:J3"/>
    <mergeCell ref="D19:K19"/>
    <mergeCell ref="E49:G49"/>
  </mergeCells>
  <phoneticPr fontId="3"/>
  <pageMargins left="0.35433070866141736" right="0.15748031496062992" top="0.39370078740157483" bottom="0.27559055118110237" header="0.39370078740157483" footer="0.23622047244094491"/>
  <pageSetup paperSize="9" scale="79" fitToHeight="2" orientation="portrait" r:id="rId1"/>
  <headerFooter alignWithMargins="0"/>
  <rowBreaks count="1" manualBreakCount="1">
    <brk id="6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topLeftCell="A58" workbookViewId="0">
      <selection activeCell="L37" sqref="L37"/>
    </sheetView>
  </sheetViews>
  <sheetFormatPr defaultColWidth="9" defaultRowHeight="13.2" x14ac:dyDescent="0.2"/>
  <cols>
    <col min="1" max="16384" width="9" style="187"/>
  </cols>
  <sheetData>
    <row r="1" spans="1:4" x14ac:dyDescent="0.2">
      <c r="A1" s="224" t="s">
        <v>230</v>
      </c>
      <c r="B1" s="224"/>
      <c r="C1" s="224"/>
      <c r="D1" s="224"/>
    </row>
    <row r="2" spans="1:4" x14ac:dyDescent="0.2">
      <c r="A2" s="224"/>
      <c r="B2" s="224"/>
      <c r="C2" s="224"/>
      <c r="D2" s="224"/>
    </row>
    <row r="3" spans="1:4" x14ac:dyDescent="0.2">
      <c r="A3" s="224"/>
      <c r="B3" s="224"/>
      <c r="C3" s="224"/>
      <c r="D3" s="224"/>
    </row>
  </sheetData>
  <mergeCells count="1">
    <mergeCell ref="A1:D3"/>
  </mergeCells>
  <phoneticPr fontId="3"/>
  <pageMargins left="0.39370078740157483" right="0.31496062992125984" top="0.74803149606299213" bottom="0.52" header="0.51181102362204722"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1"/>
    <pageSetUpPr fitToPage="1"/>
  </sheetPr>
  <dimension ref="A1:K39"/>
  <sheetViews>
    <sheetView zoomScaleNormal="100" zoomScaleSheetLayoutView="100" workbookViewId="0">
      <selection sqref="A1:K1"/>
    </sheetView>
  </sheetViews>
  <sheetFormatPr defaultColWidth="9" defaultRowHeight="26.25" customHeight="1" x14ac:dyDescent="0.2"/>
  <cols>
    <col min="1" max="1" width="3.33203125" style="31" customWidth="1"/>
    <col min="2" max="2" width="6.44140625" style="31" customWidth="1"/>
    <col min="3" max="3" width="11.77734375" style="31" customWidth="1"/>
    <col min="4" max="5" width="9" style="31" customWidth="1"/>
    <col min="6" max="6" width="10.44140625" style="31" customWidth="1"/>
    <col min="7" max="7" width="7.6640625" style="31" customWidth="1"/>
    <col min="8" max="9" width="7.21875" style="31" customWidth="1"/>
    <col min="10" max="16384" width="9" style="31"/>
  </cols>
  <sheetData>
    <row r="1" spans="1:11" ht="26.25" customHeight="1" x14ac:dyDescent="0.2">
      <c r="A1" s="257" t="str">
        <f>大会要項!B1</f>
        <v>文部科学大臣楯争奪
第４２回全国高等学校ゴルフ選手権春季大会中部地区予選</v>
      </c>
      <c r="B1" s="258"/>
      <c r="C1" s="258"/>
      <c r="D1" s="258"/>
      <c r="E1" s="258"/>
      <c r="F1" s="258"/>
      <c r="G1" s="258"/>
      <c r="H1" s="258"/>
      <c r="I1" s="258"/>
      <c r="J1" s="258"/>
      <c r="K1" s="258"/>
    </row>
    <row r="2" spans="1:11" ht="26.25" customHeight="1" x14ac:dyDescent="0.2">
      <c r="A2" s="257" t="str">
        <f>大会要項!A3</f>
        <v>兼　　第４４回中部高等学校ゴルフ選手権冬季大会</v>
      </c>
      <c r="B2" s="258"/>
      <c r="C2" s="258"/>
      <c r="D2" s="258"/>
      <c r="E2" s="258"/>
      <c r="F2" s="258"/>
      <c r="G2" s="258"/>
      <c r="H2" s="258"/>
      <c r="I2" s="258"/>
      <c r="J2" s="258"/>
      <c r="K2" s="258"/>
    </row>
    <row r="3" spans="1:11" ht="15.75" customHeight="1" x14ac:dyDescent="0.2"/>
    <row r="4" spans="1:11" ht="34.5" customHeight="1" x14ac:dyDescent="0.2">
      <c r="A4" s="259" t="s">
        <v>7</v>
      </c>
      <c r="B4" s="259"/>
      <c r="C4" s="259"/>
      <c r="D4" s="259"/>
      <c r="E4" s="259"/>
      <c r="F4" s="259"/>
      <c r="G4" s="259"/>
      <c r="H4" s="259"/>
      <c r="I4" s="259"/>
      <c r="J4" s="259"/>
      <c r="K4" s="259"/>
    </row>
    <row r="5" spans="1:11" ht="15.75" customHeight="1" x14ac:dyDescent="0.2"/>
    <row r="6" spans="1:11" ht="26.25" customHeight="1" x14ac:dyDescent="0.2">
      <c r="A6" s="260" t="s">
        <v>221</v>
      </c>
      <c r="B6" s="260"/>
      <c r="C6" s="260"/>
      <c r="D6" s="260"/>
      <c r="E6" s="260"/>
      <c r="F6" s="260"/>
      <c r="G6" s="29"/>
      <c r="H6" s="29"/>
      <c r="I6" s="29"/>
      <c r="J6" s="29"/>
      <c r="K6" s="29"/>
    </row>
    <row r="7" spans="1:11" ht="26.25" customHeight="1" x14ac:dyDescent="0.2">
      <c r="A7" s="60"/>
      <c r="B7" s="263" t="s">
        <v>74</v>
      </c>
      <c r="C7" s="263"/>
      <c r="D7" s="263"/>
      <c r="E7" s="263"/>
      <c r="F7" s="263"/>
      <c r="G7" s="29"/>
      <c r="H7" s="29"/>
      <c r="I7" s="29"/>
      <c r="J7" s="29"/>
      <c r="K7" s="29"/>
    </row>
    <row r="8" spans="1:11" ht="12.75" customHeight="1" x14ac:dyDescent="0.2">
      <c r="B8" s="29"/>
      <c r="C8" s="29"/>
      <c r="D8" s="29"/>
      <c r="E8" s="29"/>
      <c r="F8" s="29"/>
      <c r="G8" s="29"/>
      <c r="H8" s="29"/>
      <c r="I8" s="29"/>
      <c r="J8" s="29"/>
      <c r="K8" s="29"/>
    </row>
    <row r="9" spans="1:11" ht="26.25" customHeight="1" x14ac:dyDescent="0.2">
      <c r="B9" s="264" t="s">
        <v>30</v>
      </c>
      <c r="C9" s="264"/>
      <c r="D9" s="264"/>
      <c r="E9" s="264"/>
      <c r="F9" s="264"/>
      <c r="G9" s="264"/>
      <c r="H9" s="264"/>
      <c r="I9" s="264"/>
      <c r="J9" s="264"/>
      <c r="K9" s="29"/>
    </row>
    <row r="10" spans="1:11" ht="26.25" customHeight="1" x14ac:dyDescent="0.2">
      <c r="B10" s="265" t="s">
        <v>95</v>
      </c>
      <c r="C10" s="265"/>
      <c r="D10" s="265"/>
      <c r="E10" s="265"/>
      <c r="F10" s="29"/>
      <c r="G10" s="29"/>
      <c r="H10" s="29"/>
      <c r="I10" s="29"/>
      <c r="J10" s="29"/>
      <c r="K10" s="29"/>
    </row>
    <row r="11" spans="1:11" ht="36.75" customHeight="1" x14ac:dyDescent="0.2">
      <c r="B11" s="266"/>
      <c r="C11" s="266"/>
      <c r="D11" s="29"/>
      <c r="E11" s="29"/>
      <c r="F11" s="69" t="s">
        <v>21</v>
      </c>
      <c r="G11" s="256"/>
      <c r="H11" s="256"/>
      <c r="I11" s="256"/>
      <c r="J11" s="256"/>
      <c r="K11" s="29"/>
    </row>
    <row r="12" spans="1:11" ht="12" customHeight="1" x14ac:dyDescent="0.2">
      <c r="B12" s="29"/>
      <c r="C12" s="29"/>
      <c r="D12" s="29"/>
      <c r="E12" s="29"/>
      <c r="F12" s="29"/>
      <c r="G12" s="29"/>
      <c r="H12" s="29"/>
      <c r="I12" s="29"/>
      <c r="J12" s="29"/>
      <c r="K12" s="29"/>
    </row>
    <row r="13" spans="1:11" ht="36.75" customHeight="1" x14ac:dyDescent="0.2">
      <c r="B13" s="29"/>
      <c r="C13" s="29"/>
      <c r="D13" s="29"/>
      <c r="E13" s="29"/>
      <c r="F13" s="69" t="s">
        <v>22</v>
      </c>
      <c r="G13" s="228"/>
      <c r="H13" s="228"/>
      <c r="I13" s="228"/>
      <c r="J13" s="77" t="s">
        <v>94</v>
      </c>
      <c r="K13" s="29"/>
    </row>
    <row r="14" spans="1:11" ht="10.5" customHeight="1" x14ac:dyDescent="0.2">
      <c r="B14" s="29"/>
      <c r="C14" s="29"/>
      <c r="D14" s="29"/>
      <c r="E14" s="29"/>
      <c r="F14" s="29"/>
      <c r="G14" s="59"/>
      <c r="H14" s="59"/>
      <c r="I14" s="59"/>
      <c r="J14" s="29"/>
      <c r="K14" s="29"/>
    </row>
    <row r="15" spans="1:11" ht="36.75" customHeight="1" x14ac:dyDescent="0.2">
      <c r="B15" s="229" t="s">
        <v>29</v>
      </c>
      <c r="C15" s="229"/>
      <c r="D15" s="229"/>
      <c r="E15" s="229"/>
      <c r="F15" s="229"/>
      <c r="G15" s="229"/>
      <c r="H15" s="229"/>
      <c r="I15" s="229"/>
      <c r="J15" s="229"/>
      <c r="K15" s="29"/>
    </row>
    <row r="16" spans="1:11" ht="36.75" customHeight="1" x14ac:dyDescent="0.2">
      <c r="B16" s="67"/>
      <c r="C16" s="67"/>
      <c r="D16" s="67"/>
      <c r="E16" s="67"/>
      <c r="F16" s="68" t="s">
        <v>25</v>
      </c>
      <c r="G16" s="262"/>
      <c r="H16" s="262"/>
      <c r="I16" s="262"/>
      <c r="J16" s="77" t="s">
        <v>23</v>
      </c>
      <c r="K16" s="29"/>
    </row>
    <row r="17" spans="2:11" ht="12" customHeight="1" x14ac:dyDescent="0.2">
      <c r="B17" s="67"/>
      <c r="C17" s="67"/>
      <c r="D17" s="67"/>
      <c r="E17" s="67"/>
      <c r="F17" s="67"/>
      <c r="G17" s="67"/>
      <c r="H17" s="67"/>
      <c r="I17" s="67"/>
      <c r="J17" s="29"/>
      <c r="K17" s="29"/>
    </row>
    <row r="18" spans="2:11" ht="18" customHeight="1" x14ac:dyDescent="0.2">
      <c r="B18" s="35"/>
      <c r="C18" s="233" t="s">
        <v>101</v>
      </c>
      <c r="D18" s="166" t="s">
        <v>35</v>
      </c>
      <c r="E18" s="235"/>
      <c r="F18" s="235"/>
      <c r="G18" s="236"/>
      <c r="H18" s="167" t="s">
        <v>164</v>
      </c>
      <c r="I18" s="239" t="s">
        <v>165</v>
      </c>
      <c r="J18" s="236"/>
      <c r="K18" s="35"/>
    </row>
    <row r="19" spans="2:11" ht="36.75" customHeight="1" x14ac:dyDescent="0.2">
      <c r="B19" s="35"/>
      <c r="C19" s="234"/>
      <c r="D19" s="245"/>
      <c r="E19" s="228"/>
      <c r="F19" s="228"/>
      <c r="G19" s="228"/>
      <c r="H19" s="165"/>
      <c r="I19" s="240"/>
      <c r="J19" s="241"/>
      <c r="K19" s="35"/>
    </row>
    <row r="20" spans="2:11" ht="17.25" customHeight="1" x14ac:dyDescent="0.2">
      <c r="B20" s="35"/>
      <c r="C20" s="233" t="s">
        <v>3</v>
      </c>
      <c r="D20" s="164" t="s">
        <v>4</v>
      </c>
      <c r="E20" s="237"/>
      <c r="F20" s="237"/>
      <c r="G20" s="237"/>
      <c r="H20" s="237"/>
      <c r="I20" s="237"/>
      <c r="J20" s="238"/>
      <c r="K20" s="35"/>
    </row>
    <row r="21" spans="2:11" ht="36.75" customHeight="1" x14ac:dyDescent="0.2">
      <c r="B21" s="35"/>
      <c r="C21" s="234"/>
      <c r="D21" s="250"/>
      <c r="E21" s="251"/>
      <c r="F21" s="251"/>
      <c r="G21" s="251"/>
      <c r="H21" s="251"/>
      <c r="I21" s="251"/>
      <c r="J21" s="252"/>
      <c r="K21" s="35"/>
    </row>
    <row r="22" spans="2:11" ht="13.5" customHeight="1" x14ac:dyDescent="0.2">
      <c r="B22" s="35" t="s">
        <v>24</v>
      </c>
      <c r="C22" s="233" t="s">
        <v>5</v>
      </c>
      <c r="D22" s="247" t="s">
        <v>39</v>
      </c>
      <c r="E22" s="248"/>
      <c r="F22" s="248"/>
      <c r="G22" s="248"/>
      <c r="H22" s="248"/>
      <c r="I22" s="248"/>
      <c r="J22" s="249"/>
      <c r="K22" s="35"/>
    </row>
    <row r="23" spans="2:11" ht="30.75" customHeight="1" x14ac:dyDescent="0.2">
      <c r="B23" s="35"/>
      <c r="C23" s="261"/>
      <c r="D23" s="230"/>
      <c r="E23" s="231"/>
      <c r="F23" s="231"/>
      <c r="G23" s="231"/>
      <c r="H23" s="231"/>
      <c r="I23" s="231"/>
      <c r="J23" s="232"/>
      <c r="K23" s="35"/>
    </row>
    <row r="24" spans="2:11" ht="19.5" customHeight="1" x14ac:dyDescent="0.2">
      <c r="B24" s="35"/>
      <c r="C24" s="234"/>
      <c r="D24" s="253" t="s">
        <v>40</v>
      </c>
      <c r="E24" s="254"/>
      <c r="F24" s="254"/>
      <c r="G24" s="254"/>
      <c r="H24" s="254"/>
      <c r="I24" s="254"/>
      <c r="J24" s="255"/>
      <c r="K24" s="35"/>
    </row>
    <row r="25" spans="2:11" ht="15" customHeight="1" x14ac:dyDescent="0.2">
      <c r="B25" s="35"/>
      <c r="C25" s="233" t="s">
        <v>31</v>
      </c>
      <c r="D25" s="242"/>
      <c r="E25" s="243"/>
      <c r="F25" s="243"/>
      <c r="G25" s="243"/>
      <c r="H25" s="244"/>
      <c r="I25" s="239" t="s">
        <v>165</v>
      </c>
      <c r="J25" s="236"/>
      <c r="K25" s="35"/>
    </row>
    <row r="26" spans="2:11" s="111" customFormat="1" ht="27.75" customHeight="1" x14ac:dyDescent="0.2">
      <c r="B26" s="35"/>
      <c r="C26" s="234"/>
      <c r="D26" s="245"/>
      <c r="E26" s="228"/>
      <c r="F26" s="228"/>
      <c r="G26" s="228"/>
      <c r="H26" s="246"/>
      <c r="I26" s="245"/>
      <c r="J26" s="246"/>
      <c r="K26" s="35"/>
    </row>
    <row r="27" spans="2:11" ht="36.75" customHeight="1" x14ac:dyDescent="0.2">
      <c r="B27" s="35"/>
      <c r="C27" s="114" t="s">
        <v>96</v>
      </c>
      <c r="D27" s="225"/>
      <c r="E27" s="226"/>
      <c r="F27" s="226"/>
      <c r="G27" s="226"/>
      <c r="H27" s="226"/>
      <c r="I27" s="226"/>
      <c r="J27" s="227"/>
      <c r="K27" s="35"/>
    </row>
    <row r="28" spans="2:11" ht="42.9" customHeight="1" x14ac:dyDescent="0.2">
      <c r="B28" s="35"/>
      <c r="C28" s="114" t="s">
        <v>97</v>
      </c>
      <c r="D28" s="268"/>
      <c r="E28" s="269"/>
      <c r="F28" s="269"/>
      <c r="G28" s="269"/>
      <c r="H28" s="269"/>
      <c r="I28" s="269"/>
      <c r="J28" s="270"/>
      <c r="K28" s="35"/>
    </row>
    <row r="29" spans="2:11" s="12" customFormat="1" ht="32.25" customHeight="1" x14ac:dyDescent="0.2">
      <c r="B29" s="271" t="s">
        <v>34</v>
      </c>
      <c r="C29" s="271"/>
      <c r="D29" s="271"/>
      <c r="E29" s="271"/>
      <c r="F29" s="271"/>
      <c r="G29" s="271"/>
      <c r="H29" s="271"/>
      <c r="I29" s="271"/>
      <c r="J29" s="271"/>
    </row>
    <row r="30" spans="2:11" ht="12.75" customHeight="1" x14ac:dyDescent="0.2"/>
    <row r="31" spans="2:11" ht="22.5" customHeight="1" x14ac:dyDescent="0.2">
      <c r="B31" s="264" t="s">
        <v>178</v>
      </c>
      <c r="C31" s="264"/>
      <c r="D31" s="264"/>
      <c r="E31" s="264"/>
      <c r="F31" s="264"/>
      <c r="G31" s="264"/>
      <c r="H31" s="264"/>
      <c r="I31" s="264"/>
      <c r="J31" s="264"/>
      <c r="K31" s="264"/>
    </row>
    <row r="32" spans="2:11" ht="12" customHeight="1" x14ac:dyDescent="0.2">
      <c r="B32" s="265"/>
      <c r="C32" s="265"/>
      <c r="D32" s="265"/>
      <c r="E32" s="265"/>
      <c r="F32" s="265"/>
      <c r="G32" s="265"/>
      <c r="H32" s="265"/>
      <c r="I32" s="265"/>
      <c r="J32" s="265"/>
      <c r="K32" s="29"/>
    </row>
    <row r="33" spans="2:11" ht="22.5" customHeight="1" x14ac:dyDescent="0.2">
      <c r="B33" s="272" t="s">
        <v>265</v>
      </c>
      <c r="C33" s="272"/>
      <c r="D33" s="272"/>
      <c r="E33" s="272"/>
      <c r="F33" s="272"/>
      <c r="G33" s="272"/>
      <c r="H33" s="272"/>
      <c r="I33" s="272"/>
      <c r="J33" s="272"/>
      <c r="K33" s="272"/>
    </row>
    <row r="34" spans="2:11" s="170" customFormat="1" ht="22.5" customHeight="1" x14ac:dyDescent="0.2">
      <c r="B34" s="272" t="s">
        <v>181</v>
      </c>
      <c r="C34" s="272"/>
      <c r="D34" s="272"/>
      <c r="E34" s="272"/>
      <c r="F34" s="272"/>
      <c r="G34" s="272"/>
      <c r="H34" s="272"/>
      <c r="I34" s="272"/>
      <c r="J34" s="272"/>
      <c r="K34" s="272"/>
    </row>
    <row r="35" spans="2:11" s="170" customFormat="1" ht="22.5" customHeight="1" x14ac:dyDescent="0.2">
      <c r="B35" s="266" t="s">
        <v>182</v>
      </c>
      <c r="C35" s="266"/>
      <c r="D35" s="266"/>
      <c r="E35" s="266"/>
      <c r="F35" s="266"/>
      <c r="G35" s="266"/>
      <c r="H35" s="266"/>
      <c r="I35" s="266"/>
      <c r="J35" s="266"/>
      <c r="K35" s="266"/>
    </row>
    <row r="36" spans="2:11" ht="9" customHeight="1" x14ac:dyDescent="0.2">
      <c r="B36" s="29"/>
      <c r="C36" s="29"/>
      <c r="D36" s="110"/>
      <c r="E36" s="110"/>
      <c r="F36" s="264"/>
      <c r="G36" s="264"/>
      <c r="H36" s="264"/>
      <c r="I36" s="264"/>
      <c r="J36" s="264"/>
      <c r="K36" s="264"/>
    </row>
    <row r="37" spans="2:11" ht="22.5" customHeight="1" x14ac:dyDescent="0.2">
      <c r="B37" s="267" t="s">
        <v>179</v>
      </c>
      <c r="C37" s="267"/>
      <c r="D37" s="267"/>
      <c r="E37" s="267"/>
      <c r="F37" s="267"/>
      <c r="G37" s="267"/>
      <c r="H37" s="267"/>
      <c r="I37" s="267"/>
      <c r="J37" s="267"/>
      <c r="K37" s="267"/>
    </row>
    <row r="38" spans="2:11" ht="22.5" customHeight="1" x14ac:dyDescent="0.2">
      <c r="B38" s="267" t="s">
        <v>180</v>
      </c>
      <c r="C38" s="267"/>
      <c r="D38" s="267"/>
      <c r="E38" s="267"/>
      <c r="F38" s="267"/>
      <c r="G38" s="267"/>
      <c r="H38" s="267"/>
      <c r="I38" s="267"/>
      <c r="J38" s="267"/>
      <c r="K38" s="267"/>
    </row>
    <row r="39" spans="2:11" ht="22.5" customHeight="1" x14ac:dyDescent="0.2">
      <c r="B39" s="267" t="s">
        <v>98</v>
      </c>
      <c r="C39" s="267"/>
      <c r="D39" s="267"/>
      <c r="E39" s="267"/>
      <c r="F39" s="267"/>
      <c r="G39" s="267"/>
      <c r="H39" s="267"/>
      <c r="I39" s="267"/>
      <c r="J39" s="267"/>
      <c r="K39" s="267"/>
    </row>
  </sheetData>
  <mergeCells count="40">
    <mergeCell ref="B39:K39"/>
    <mergeCell ref="D28:J28"/>
    <mergeCell ref="B31:K31"/>
    <mergeCell ref="B32:J32"/>
    <mergeCell ref="F36:K36"/>
    <mergeCell ref="B37:K37"/>
    <mergeCell ref="B38:K38"/>
    <mergeCell ref="B29:J29"/>
    <mergeCell ref="B33:K33"/>
    <mergeCell ref="B34:K34"/>
    <mergeCell ref="B35:K35"/>
    <mergeCell ref="D21:J21"/>
    <mergeCell ref="D24:J24"/>
    <mergeCell ref="G11:J11"/>
    <mergeCell ref="A1:K1"/>
    <mergeCell ref="A2:K2"/>
    <mergeCell ref="A4:K4"/>
    <mergeCell ref="A6:F6"/>
    <mergeCell ref="C22:C24"/>
    <mergeCell ref="G16:I16"/>
    <mergeCell ref="B7:F7"/>
    <mergeCell ref="B9:J9"/>
    <mergeCell ref="B10:E10"/>
    <mergeCell ref="B11:C11"/>
    <mergeCell ref="D27:J27"/>
    <mergeCell ref="G13:I13"/>
    <mergeCell ref="B15:J15"/>
    <mergeCell ref="D23:J23"/>
    <mergeCell ref="C20:C21"/>
    <mergeCell ref="E18:G18"/>
    <mergeCell ref="E20:J20"/>
    <mergeCell ref="I18:J18"/>
    <mergeCell ref="I19:J19"/>
    <mergeCell ref="C25:C26"/>
    <mergeCell ref="D25:H26"/>
    <mergeCell ref="I26:J26"/>
    <mergeCell ref="I25:J25"/>
    <mergeCell ref="D22:J22"/>
    <mergeCell ref="C18:C19"/>
    <mergeCell ref="D19:G19"/>
  </mergeCells>
  <phoneticPr fontId="3"/>
  <dataValidations disablePrompts="1" count="2">
    <dataValidation type="list" allowBlank="1" showInputMessage="1" showErrorMessage="1" sqref="H19" xr:uid="{00000000-0002-0000-0200-000000000000}">
      <formula1>"1,2,3"</formula1>
    </dataValidation>
    <dataValidation type="list" allowBlank="1" showInputMessage="1" showErrorMessage="1" sqref="I19:J19 I26:J26" xr:uid="{00000000-0002-0000-0200-000001000000}">
      <formula1>"男,女"</formula1>
    </dataValidation>
  </dataValidations>
  <printOptions horizontalCentered="1" verticalCentered="1"/>
  <pageMargins left="0.6692913385826772" right="0.62992125984251968" top="0.47244094488188981" bottom="0.39370078740157483" header="0.51181102362204722" footer="0.19685039370078741"/>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49"/>
    <pageSetUpPr fitToPage="1"/>
  </sheetPr>
  <dimension ref="A1:S50"/>
  <sheetViews>
    <sheetView zoomScaleNormal="100" zoomScaleSheetLayoutView="100" workbookViewId="0">
      <selection sqref="A1:M1"/>
    </sheetView>
  </sheetViews>
  <sheetFormatPr defaultColWidth="9" defaultRowHeight="22.65" customHeight="1" x14ac:dyDescent="0.2"/>
  <cols>
    <col min="1" max="1" width="15" style="12" customWidth="1"/>
    <col min="2" max="2" width="16.44140625" style="12" customWidth="1"/>
    <col min="3" max="4" width="7.44140625" style="12" customWidth="1"/>
    <col min="5" max="5" width="0.77734375" style="12" customWidth="1"/>
    <col min="6" max="7" width="7.44140625" style="12" customWidth="1"/>
    <col min="8" max="11" width="4.109375" style="12" customWidth="1"/>
    <col min="12" max="13" width="7.44140625" style="12" customWidth="1"/>
    <col min="14" max="15" width="9" style="12"/>
    <col min="16" max="16" width="21.21875" style="12" bestFit="1" customWidth="1"/>
    <col min="17" max="16384" width="9" style="12"/>
  </cols>
  <sheetData>
    <row r="1" spans="1:14" s="40" customFormat="1" ht="25.5" customHeight="1" x14ac:dyDescent="0.2">
      <c r="A1" s="304" t="str">
        <f>大会要項!B1</f>
        <v>文部科学大臣楯争奪
第４２回全国高等学校ゴルフ選手権春季大会中部地区予選</v>
      </c>
      <c r="B1" s="305"/>
      <c r="C1" s="305"/>
      <c r="D1" s="305"/>
      <c r="E1" s="305"/>
      <c r="F1" s="305"/>
      <c r="G1" s="305"/>
      <c r="H1" s="305"/>
      <c r="I1" s="305"/>
      <c r="J1" s="305"/>
      <c r="K1" s="305"/>
      <c r="L1" s="305"/>
      <c r="M1" s="305"/>
    </row>
    <row r="2" spans="1:14" s="40" customFormat="1" ht="25.5" customHeight="1" x14ac:dyDescent="0.2">
      <c r="A2" s="304" t="str">
        <f>大会要項!A3</f>
        <v>兼　　第４４回中部高等学校ゴルフ選手権冬季大会</v>
      </c>
      <c r="B2" s="305"/>
      <c r="C2" s="305"/>
      <c r="D2" s="305"/>
      <c r="E2" s="305"/>
      <c r="F2" s="305"/>
      <c r="G2" s="305"/>
      <c r="H2" s="305"/>
      <c r="I2" s="305"/>
      <c r="J2" s="305"/>
      <c r="K2" s="305"/>
      <c r="L2" s="305"/>
      <c r="M2" s="305"/>
    </row>
    <row r="3" spans="1:14" ht="33.75" customHeight="1" x14ac:dyDescent="0.2">
      <c r="A3" s="259" t="s">
        <v>8</v>
      </c>
      <c r="B3" s="259"/>
      <c r="C3" s="259"/>
      <c r="D3" s="259"/>
      <c r="E3" s="259"/>
      <c r="F3" s="259"/>
      <c r="G3" s="259"/>
      <c r="H3" s="259"/>
      <c r="I3" s="259"/>
      <c r="J3" s="259"/>
      <c r="K3" s="259"/>
      <c r="L3" s="259"/>
      <c r="M3" s="259"/>
    </row>
    <row r="4" spans="1:14" ht="10.5" customHeight="1" x14ac:dyDescent="0.2">
      <c r="A4" s="32"/>
    </row>
    <row r="5" spans="1:14" s="35" customFormat="1" ht="22.65" customHeight="1" x14ac:dyDescent="0.2">
      <c r="A5" s="34" t="s">
        <v>221</v>
      </c>
      <c r="B5" s="34"/>
      <c r="C5" s="34"/>
      <c r="D5" s="34"/>
    </row>
    <row r="6" spans="1:14" s="35" customFormat="1" ht="22.65" customHeight="1" x14ac:dyDescent="0.2">
      <c r="A6" s="312" t="s">
        <v>74</v>
      </c>
      <c r="B6" s="312"/>
      <c r="C6" s="312"/>
      <c r="D6" s="312"/>
    </row>
    <row r="7" spans="1:14" s="35" customFormat="1" ht="22.65" customHeight="1" x14ac:dyDescent="0.2">
      <c r="A7" s="265" t="s">
        <v>211</v>
      </c>
      <c r="B7" s="265"/>
      <c r="C7" s="265"/>
      <c r="D7" s="265"/>
      <c r="E7" s="265"/>
      <c r="F7" s="265"/>
      <c r="G7" s="265"/>
      <c r="H7" s="265"/>
      <c r="I7" s="265"/>
      <c r="J7" s="265"/>
      <c r="K7" s="265"/>
      <c r="L7" s="265"/>
      <c r="M7" s="265"/>
    </row>
    <row r="8" spans="1:14" s="35" customFormat="1" ht="10.5" customHeight="1" x14ac:dyDescent="0.2">
      <c r="A8" s="36"/>
    </row>
    <row r="9" spans="1:14" s="35" customFormat="1" ht="22.65" customHeight="1" x14ac:dyDescent="0.2">
      <c r="A9" s="35" t="s">
        <v>100</v>
      </c>
      <c r="G9" s="57"/>
      <c r="H9" s="29"/>
      <c r="I9" s="29"/>
      <c r="J9" s="29"/>
      <c r="K9" s="29"/>
      <c r="L9" s="57"/>
    </row>
    <row r="10" spans="1:14" s="27" customFormat="1" ht="30" customHeight="1" thickBot="1" x14ac:dyDescent="0.25">
      <c r="A10" s="80" t="s">
        <v>21</v>
      </c>
      <c r="B10" s="309"/>
      <c r="C10" s="309"/>
      <c r="D10" s="309"/>
      <c r="E10" s="309"/>
      <c r="F10" s="309"/>
      <c r="G10" s="309"/>
      <c r="H10" s="308" t="s">
        <v>38</v>
      </c>
      <c r="I10" s="308"/>
      <c r="J10" s="308"/>
      <c r="K10" s="308"/>
      <c r="L10" s="308"/>
    </row>
    <row r="11" spans="1:14" s="27" customFormat="1" ht="30" customHeight="1" thickBot="1" x14ac:dyDescent="0.25">
      <c r="A11" s="80" t="s">
        <v>22</v>
      </c>
      <c r="B11" s="296" t="s">
        <v>26</v>
      </c>
      <c r="C11" s="296"/>
      <c r="D11" s="296"/>
      <c r="E11" s="296"/>
      <c r="F11" s="296"/>
      <c r="G11" s="296"/>
      <c r="H11" s="307" t="s">
        <v>94</v>
      </c>
      <c r="I11" s="307"/>
      <c r="J11" s="307"/>
      <c r="K11" s="307"/>
      <c r="L11" s="307"/>
    </row>
    <row r="12" spans="1:14" s="27" customFormat="1" ht="30" customHeight="1" thickBot="1" x14ac:dyDescent="0.25">
      <c r="A12" s="80" t="s">
        <v>9</v>
      </c>
      <c r="B12" s="296" t="s">
        <v>26</v>
      </c>
      <c r="C12" s="296"/>
      <c r="D12" s="296"/>
      <c r="E12" s="296"/>
      <c r="F12" s="296"/>
      <c r="G12" s="296"/>
      <c r="H12" s="307"/>
      <c r="I12" s="307"/>
      <c r="J12" s="307"/>
      <c r="K12" s="307"/>
      <c r="L12" s="307"/>
    </row>
    <row r="13" spans="1:14" s="27" customFormat="1" ht="10.5" customHeight="1" thickBot="1" x14ac:dyDescent="0.25">
      <c r="A13" s="28"/>
    </row>
    <row r="14" spans="1:14" s="29" customFormat="1" ht="22.65" customHeight="1" thickBot="1" x14ac:dyDescent="0.25">
      <c r="A14" s="39" t="s">
        <v>6</v>
      </c>
      <c r="B14" s="82" t="s">
        <v>18</v>
      </c>
      <c r="C14" s="297" t="s">
        <v>20</v>
      </c>
      <c r="D14" s="298"/>
      <c r="E14" s="81"/>
      <c r="F14" s="310" t="s">
        <v>19</v>
      </c>
      <c r="G14" s="311"/>
      <c r="H14" s="306" t="s">
        <v>20</v>
      </c>
      <c r="I14" s="297"/>
      <c r="J14" s="297"/>
      <c r="K14" s="298"/>
      <c r="L14" s="58"/>
    </row>
    <row r="15" spans="1:14" s="35" customFormat="1" ht="10.5" customHeight="1" thickBot="1" x14ac:dyDescent="0.25">
      <c r="A15" s="36"/>
    </row>
    <row r="16" spans="1:14" s="35" customFormat="1" ht="22.65" customHeight="1" thickBot="1" x14ac:dyDescent="0.25">
      <c r="A16" s="281" t="s">
        <v>102</v>
      </c>
      <c r="B16" s="282"/>
      <c r="C16" s="84" t="s">
        <v>16</v>
      </c>
      <c r="D16" s="79" t="s">
        <v>17</v>
      </c>
      <c r="E16" s="37"/>
      <c r="F16" s="281" t="s">
        <v>103</v>
      </c>
      <c r="G16" s="282"/>
      <c r="H16" s="282"/>
      <c r="I16" s="282"/>
      <c r="J16" s="282"/>
      <c r="K16" s="282"/>
      <c r="L16" s="84" t="s">
        <v>16</v>
      </c>
      <c r="M16" s="78" t="s">
        <v>17</v>
      </c>
      <c r="N16" s="38"/>
    </row>
    <row r="17" spans="1:14" s="27" customFormat="1" ht="28.5" customHeight="1" thickBot="1" x14ac:dyDescent="0.25">
      <c r="A17" s="281"/>
      <c r="B17" s="282"/>
      <c r="C17" s="85"/>
      <c r="D17" s="83"/>
      <c r="E17" s="38"/>
      <c r="F17" s="281"/>
      <c r="G17" s="282"/>
      <c r="H17" s="282"/>
      <c r="I17" s="282"/>
      <c r="J17" s="282"/>
      <c r="K17" s="282"/>
      <c r="L17" s="85"/>
      <c r="M17" s="86"/>
      <c r="N17" s="30"/>
    </row>
    <row r="18" spans="1:14" s="27" customFormat="1" ht="28.5" customHeight="1" thickBot="1" x14ac:dyDescent="0.25">
      <c r="A18" s="281"/>
      <c r="B18" s="282"/>
      <c r="C18" s="85"/>
      <c r="D18" s="83"/>
      <c r="E18" s="38"/>
      <c r="F18" s="281"/>
      <c r="G18" s="282"/>
      <c r="H18" s="282"/>
      <c r="I18" s="282"/>
      <c r="J18" s="282"/>
      <c r="K18" s="282"/>
      <c r="L18" s="85"/>
      <c r="M18" s="86"/>
      <c r="N18" s="30"/>
    </row>
    <row r="19" spans="1:14" s="27" customFormat="1" ht="28.5" customHeight="1" thickBot="1" x14ac:dyDescent="0.25">
      <c r="A19" s="281"/>
      <c r="B19" s="282"/>
      <c r="C19" s="85"/>
      <c r="D19" s="83"/>
      <c r="E19" s="38"/>
      <c r="F19" s="281"/>
      <c r="G19" s="282"/>
      <c r="H19" s="282"/>
      <c r="I19" s="282"/>
      <c r="J19" s="282"/>
      <c r="K19" s="282"/>
      <c r="L19" s="85"/>
      <c r="M19" s="86"/>
      <c r="N19" s="30"/>
    </row>
    <row r="20" spans="1:14" s="27" customFormat="1" ht="28.5" customHeight="1" thickBot="1" x14ac:dyDescent="0.25">
      <c r="A20" s="281"/>
      <c r="B20" s="282"/>
      <c r="C20" s="85"/>
      <c r="D20" s="83"/>
      <c r="E20" s="38"/>
      <c r="F20" s="281"/>
      <c r="G20" s="282"/>
      <c r="H20" s="282"/>
      <c r="I20" s="282"/>
      <c r="J20" s="282"/>
      <c r="K20" s="282"/>
      <c r="L20" s="85"/>
      <c r="M20" s="86"/>
      <c r="N20" s="30"/>
    </row>
    <row r="21" spans="1:14" s="27" customFormat="1" ht="28.5" customHeight="1" thickBot="1" x14ac:dyDescent="0.25">
      <c r="A21" s="281"/>
      <c r="B21" s="282"/>
      <c r="C21" s="85"/>
      <c r="D21" s="83"/>
      <c r="E21" s="38"/>
      <c r="F21" s="281"/>
      <c r="G21" s="282"/>
      <c r="H21" s="282"/>
      <c r="I21" s="282"/>
      <c r="J21" s="282"/>
      <c r="K21" s="282"/>
      <c r="L21" s="85"/>
      <c r="M21" s="86"/>
      <c r="N21" s="30"/>
    </row>
    <row r="22" spans="1:14" s="27" customFormat="1" ht="28.5" customHeight="1" thickBot="1" x14ac:dyDescent="0.25">
      <c r="A22" s="281"/>
      <c r="B22" s="282"/>
      <c r="C22" s="85"/>
      <c r="D22" s="83"/>
      <c r="E22" s="38"/>
      <c r="F22" s="281"/>
      <c r="G22" s="282"/>
      <c r="H22" s="282"/>
      <c r="I22" s="282"/>
      <c r="J22" s="282"/>
      <c r="K22" s="282"/>
      <c r="L22" s="85"/>
      <c r="M22" s="86"/>
      <c r="N22" s="30"/>
    </row>
    <row r="23" spans="1:14" s="27" customFormat="1" ht="28.5" customHeight="1" thickBot="1" x14ac:dyDescent="0.25">
      <c r="A23" s="281"/>
      <c r="B23" s="282"/>
      <c r="C23" s="85"/>
      <c r="D23" s="83"/>
      <c r="E23" s="38"/>
      <c r="F23" s="281"/>
      <c r="G23" s="282"/>
      <c r="H23" s="282"/>
      <c r="I23" s="282"/>
      <c r="J23" s="282"/>
      <c r="K23" s="282"/>
      <c r="L23" s="85"/>
      <c r="M23" s="86"/>
      <c r="N23" s="30"/>
    </row>
    <row r="24" spans="1:14" s="27" customFormat="1" ht="28.5" customHeight="1" thickBot="1" x14ac:dyDescent="0.25">
      <c r="A24" s="281"/>
      <c r="B24" s="282"/>
      <c r="C24" s="85"/>
      <c r="D24" s="83"/>
      <c r="E24" s="38"/>
      <c r="F24" s="281"/>
      <c r="G24" s="282"/>
      <c r="H24" s="282"/>
      <c r="I24" s="282"/>
      <c r="J24" s="282"/>
      <c r="K24" s="282"/>
      <c r="L24" s="85"/>
      <c r="M24" s="86"/>
      <c r="N24" s="30"/>
    </row>
    <row r="25" spans="1:14" s="27" customFormat="1" ht="28.5" customHeight="1" thickBot="1" x14ac:dyDescent="0.25">
      <c r="A25" s="281"/>
      <c r="B25" s="282"/>
      <c r="C25" s="85"/>
      <c r="D25" s="83"/>
      <c r="E25" s="38"/>
      <c r="F25" s="281"/>
      <c r="G25" s="282"/>
      <c r="H25" s="282"/>
      <c r="I25" s="282"/>
      <c r="J25" s="282"/>
      <c r="K25" s="282"/>
      <c r="L25" s="85"/>
      <c r="M25" s="86"/>
      <c r="N25" s="30"/>
    </row>
    <row r="26" spans="1:14" s="27" customFormat="1" ht="28.5" customHeight="1" thickBot="1" x14ac:dyDescent="0.25">
      <c r="A26" s="281"/>
      <c r="B26" s="282"/>
      <c r="C26" s="85"/>
      <c r="D26" s="83"/>
      <c r="E26" s="38"/>
      <c r="F26" s="281"/>
      <c r="G26" s="282"/>
      <c r="H26" s="282"/>
      <c r="I26" s="282"/>
      <c r="J26" s="282"/>
      <c r="K26" s="282"/>
      <c r="L26" s="85"/>
      <c r="M26" s="86"/>
      <c r="N26" s="30"/>
    </row>
    <row r="27" spans="1:14" s="27" customFormat="1" ht="7.5" customHeight="1" x14ac:dyDescent="0.2">
      <c r="A27" s="70"/>
      <c r="B27" s="70"/>
      <c r="C27" s="70"/>
      <c r="D27" s="70"/>
      <c r="E27" s="70"/>
      <c r="F27" s="70"/>
      <c r="G27" s="70"/>
      <c r="H27" s="71"/>
      <c r="I27" s="71"/>
      <c r="J27" s="71"/>
      <c r="K27" s="71"/>
      <c r="L27" s="70"/>
      <c r="M27" s="70"/>
      <c r="N27" s="70"/>
    </row>
    <row r="28" spans="1:14" s="27" customFormat="1" ht="21.75" customHeight="1" x14ac:dyDescent="0.2">
      <c r="A28" s="302" t="s">
        <v>36</v>
      </c>
      <c r="B28" s="302"/>
      <c r="C28" s="302"/>
      <c r="D28" s="302"/>
      <c r="E28" s="302"/>
      <c r="F28" s="302"/>
      <c r="G28" s="302"/>
      <c r="H28" s="302"/>
      <c r="I28" s="302"/>
      <c r="J28" s="302"/>
      <c r="K28" s="302"/>
      <c r="L28" s="302"/>
      <c r="M28" s="302"/>
      <c r="N28" s="70"/>
    </row>
    <row r="29" spans="1:14" s="27" customFormat="1" ht="7.5" customHeight="1" thickBot="1" x14ac:dyDescent="0.25">
      <c r="A29" s="70"/>
      <c r="B29" s="70"/>
      <c r="C29" s="70"/>
      <c r="D29" s="70"/>
      <c r="E29" s="70"/>
      <c r="F29" s="70"/>
      <c r="G29" s="70"/>
      <c r="H29" s="71"/>
      <c r="I29" s="71"/>
      <c r="J29" s="71"/>
      <c r="K29" s="71"/>
      <c r="L29" s="70"/>
      <c r="M29" s="70"/>
      <c r="N29" s="70"/>
    </row>
    <row r="30" spans="1:14" s="27" customFormat="1" ht="32.25" customHeight="1" thickBot="1" x14ac:dyDescent="0.25">
      <c r="A30" s="72"/>
      <c r="B30" s="292"/>
      <c r="C30" s="293"/>
      <c r="D30" s="293"/>
      <c r="E30" s="293"/>
      <c r="F30" s="293"/>
      <c r="G30" s="294"/>
      <c r="H30" s="73"/>
      <c r="I30" s="73"/>
      <c r="J30" s="73"/>
      <c r="K30" s="73"/>
      <c r="L30" s="73"/>
      <c r="M30" s="73"/>
    </row>
    <row r="31" spans="1:14" s="27" customFormat="1" ht="11.25" customHeight="1" x14ac:dyDescent="0.2"/>
    <row r="32" spans="1:14" ht="22.65" customHeight="1" x14ac:dyDescent="0.2">
      <c r="A32" s="264" t="s">
        <v>191</v>
      </c>
      <c r="B32" s="264"/>
      <c r="C32" s="264"/>
      <c r="D32" s="264"/>
      <c r="E32" s="264"/>
      <c r="F32" s="264"/>
      <c r="G32" s="264"/>
      <c r="H32" s="264"/>
      <c r="I32" s="264"/>
      <c r="J32" s="264"/>
      <c r="K32" s="264"/>
      <c r="L32" s="264"/>
      <c r="M32" s="264"/>
    </row>
    <row r="33" spans="1:19" s="27" customFormat="1" ht="9" customHeight="1" x14ac:dyDescent="0.2">
      <c r="A33" s="265"/>
      <c r="B33" s="265"/>
      <c r="C33" s="265"/>
      <c r="D33" s="265"/>
      <c r="E33" s="265"/>
      <c r="F33" s="265"/>
      <c r="G33" s="265"/>
      <c r="H33" s="265"/>
      <c r="I33" s="265"/>
      <c r="J33" s="265"/>
      <c r="K33" s="265"/>
      <c r="L33" s="265"/>
      <c r="M33" s="265"/>
    </row>
    <row r="34" spans="1:19" s="27" customFormat="1" ht="22.65" customHeight="1" thickBot="1" x14ac:dyDescent="0.25">
      <c r="A34" s="264" t="s">
        <v>192</v>
      </c>
      <c r="B34" s="264"/>
      <c r="C34" s="264"/>
      <c r="D34" s="264"/>
      <c r="E34" s="264"/>
      <c r="F34" s="264"/>
      <c r="G34" s="264"/>
      <c r="H34" s="264"/>
      <c r="I34" s="264"/>
      <c r="J34" s="264"/>
      <c r="K34" s="264"/>
      <c r="L34" s="264"/>
      <c r="M34" s="264"/>
    </row>
    <row r="35" spans="1:19" s="27" customFormat="1" ht="11.25" customHeight="1" x14ac:dyDescent="0.2">
      <c r="A35" s="313" t="s">
        <v>104</v>
      </c>
      <c r="B35" s="316" t="s">
        <v>183</v>
      </c>
      <c r="C35" s="315" t="s">
        <v>193</v>
      </c>
      <c r="D35" s="315"/>
      <c r="E35" s="178"/>
      <c r="F35" s="316" t="s">
        <v>187</v>
      </c>
      <c r="G35" s="316"/>
      <c r="H35" s="316"/>
      <c r="I35" s="316"/>
      <c r="J35" s="315" t="s">
        <v>194</v>
      </c>
      <c r="K35" s="315"/>
      <c r="L35" s="319"/>
      <c r="M35" s="318" t="s">
        <v>184</v>
      </c>
    </row>
    <row r="36" spans="1:19" ht="11.25" customHeight="1" thickBot="1" x14ac:dyDescent="0.25">
      <c r="A36" s="314"/>
      <c r="B36" s="317"/>
      <c r="C36" s="182" t="s">
        <v>105</v>
      </c>
      <c r="D36" s="182" t="s">
        <v>106</v>
      </c>
      <c r="E36" s="178"/>
      <c r="F36" s="317"/>
      <c r="G36" s="317"/>
      <c r="H36" s="317"/>
      <c r="I36" s="317"/>
      <c r="J36" s="320" t="s">
        <v>186</v>
      </c>
      <c r="K36" s="320"/>
      <c r="L36" s="183" t="s">
        <v>185</v>
      </c>
      <c r="M36" s="278"/>
    </row>
    <row r="37" spans="1:19" ht="22.65" customHeight="1" x14ac:dyDescent="0.2">
      <c r="A37" s="275">
        <v>44544</v>
      </c>
      <c r="B37" s="180"/>
      <c r="C37" s="171"/>
      <c r="D37" s="171"/>
      <c r="E37" s="179"/>
      <c r="F37" s="234"/>
      <c r="G37" s="234"/>
      <c r="H37" s="234"/>
      <c r="I37" s="234"/>
      <c r="J37" s="234"/>
      <c r="K37" s="234"/>
      <c r="L37" s="181"/>
      <c r="M37" s="277">
        <f>SUM(C37:D38,J37:L38)</f>
        <v>0</v>
      </c>
    </row>
    <row r="38" spans="1:19" ht="22.65" customHeight="1" thickBot="1" x14ac:dyDescent="0.25">
      <c r="A38" s="274"/>
      <c r="B38" s="174"/>
      <c r="C38" s="175"/>
      <c r="D38" s="175"/>
      <c r="E38" s="179"/>
      <c r="F38" s="276"/>
      <c r="G38" s="276"/>
      <c r="H38" s="276"/>
      <c r="I38" s="276"/>
      <c r="J38" s="276"/>
      <c r="K38" s="276"/>
      <c r="L38" s="177"/>
      <c r="M38" s="278"/>
    </row>
    <row r="39" spans="1:19" ht="22.65" customHeight="1" x14ac:dyDescent="0.2">
      <c r="A39" s="273">
        <v>44545</v>
      </c>
      <c r="B39" s="173"/>
      <c r="C39" s="172"/>
      <c r="D39" s="172"/>
      <c r="E39" s="179"/>
      <c r="F39" s="280"/>
      <c r="G39" s="280"/>
      <c r="H39" s="280"/>
      <c r="I39" s="280"/>
      <c r="J39" s="280"/>
      <c r="K39" s="280"/>
      <c r="L39" s="176"/>
      <c r="M39" s="279">
        <f t="shared" ref="M39:M41" si="0">SUM(C39,D39,J39,L39)</f>
        <v>0</v>
      </c>
    </row>
    <row r="40" spans="1:19" ht="22.65" customHeight="1" thickBot="1" x14ac:dyDescent="0.25">
      <c r="A40" s="274"/>
      <c r="B40" s="174"/>
      <c r="C40" s="175"/>
      <c r="D40" s="175"/>
      <c r="E40" s="179"/>
      <c r="F40" s="276"/>
      <c r="G40" s="276"/>
      <c r="H40" s="276"/>
      <c r="I40" s="276"/>
      <c r="J40" s="276"/>
      <c r="K40" s="276"/>
      <c r="L40" s="177"/>
      <c r="M40" s="278"/>
    </row>
    <row r="41" spans="1:19" ht="22.65" customHeight="1" x14ac:dyDescent="0.2">
      <c r="A41" s="275">
        <v>44546</v>
      </c>
      <c r="B41" s="180"/>
      <c r="C41" s="171"/>
      <c r="D41" s="171"/>
      <c r="E41" s="179"/>
      <c r="F41" s="234"/>
      <c r="G41" s="234"/>
      <c r="H41" s="234"/>
      <c r="I41" s="234"/>
      <c r="J41" s="234"/>
      <c r="K41" s="234"/>
      <c r="L41" s="181"/>
      <c r="M41" s="277">
        <f t="shared" si="0"/>
        <v>0</v>
      </c>
    </row>
    <row r="42" spans="1:19" ht="22.65" customHeight="1" thickBot="1" x14ac:dyDescent="0.25">
      <c r="A42" s="274"/>
      <c r="B42" s="174"/>
      <c r="C42" s="175"/>
      <c r="D42" s="175"/>
      <c r="E42" s="179"/>
      <c r="F42" s="276"/>
      <c r="G42" s="276"/>
      <c r="H42" s="276"/>
      <c r="I42" s="276"/>
      <c r="J42" s="276"/>
      <c r="K42" s="276"/>
      <c r="L42" s="177"/>
      <c r="M42" s="278"/>
    </row>
    <row r="43" spans="1:19" ht="22.65" customHeight="1" thickBot="1" x14ac:dyDescent="0.25">
      <c r="A43" s="295" t="s">
        <v>37</v>
      </c>
      <c r="B43" s="295"/>
      <c r="C43" s="286" t="s">
        <v>33</v>
      </c>
      <c r="D43" s="286"/>
      <c r="E43" s="286"/>
      <c r="F43" s="286"/>
      <c r="G43" s="286"/>
      <c r="H43" s="286"/>
      <c r="I43" s="286"/>
      <c r="J43" s="286"/>
      <c r="K43" s="286"/>
      <c r="L43" s="286"/>
      <c r="M43" s="74"/>
      <c r="S43" s="108"/>
    </row>
    <row r="44" spans="1:19" ht="22.65" customHeight="1" x14ac:dyDescent="0.2">
      <c r="A44" s="87">
        <f>A37+1</f>
        <v>44545</v>
      </c>
      <c r="B44" s="283" t="s">
        <v>32</v>
      </c>
      <c r="C44" s="290"/>
      <c r="D44" s="283" t="s">
        <v>32</v>
      </c>
      <c r="E44" s="284"/>
      <c r="F44" s="284"/>
      <c r="G44" s="290"/>
      <c r="H44" s="283" t="s">
        <v>32</v>
      </c>
      <c r="I44" s="284"/>
      <c r="J44" s="284"/>
      <c r="K44" s="284"/>
      <c r="L44" s="285"/>
      <c r="M44" s="27"/>
    </row>
    <row r="45" spans="1:19" ht="22.65" customHeight="1" x14ac:dyDescent="0.2">
      <c r="A45" s="89">
        <f>A44+1</f>
        <v>44546</v>
      </c>
      <c r="B45" s="287" t="s">
        <v>32</v>
      </c>
      <c r="C45" s="291"/>
      <c r="D45" s="287" t="s">
        <v>32</v>
      </c>
      <c r="E45" s="288"/>
      <c r="F45" s="288"/>
      <c r="G45" s="291"/>
      <c r="H45" s="287" t="s">
        <v>32</v>
      </c>
      <c r="I45" s="288"/>
      <c r="J45" s="288"/>
      <c r="K45" s="288"/>
      <c r="L45" s="289"/>
      <c r="M45" s="27"/>
    </row>
    <row r="46" spans="1:19" ht="22.65" customHeight="1" thickBot="1" x14ac:dyDescent="0.25">
      <c r="A46" s="88">
        <f>A45+1</f>
        <v>44547</v>
      </c>
      <c r="B46" s="299" t="s">
        <v>32</v>
      </c>
      <c r="C46" s="300"/>
      <c r="D46" s="299" t="s">
        <v>32</v>
      </c>
      <c r="E46" s="301"/>
      <c r="F46" s="301"/>
      <c r="G46" s="300"/>
      <c r="H46" s="299" t="s">
        <v>32</v>
      </c>
      <c r="I46" s="301"/>
      <c r="J46" s="301"/>
      <c r="K46" s="301"/>
      <c r="L46" s="303"/>
      <c r="M46" s="27"/>
      <c r="P46" s="12" t="s">
        <v>183</v>
      </c>
    </row>
    <row r="47" spans="1:19" ht="22.65" customHeight="1" x14ac:dyDescent="0.2">
      <c r="P47" s="12" t="s">
        <v>174</v>
      </c>
    </row>
    <row r="48" spans="1:19" ht="22.65" customHeight="1" x14ac:dyDescent="0.2">
      <c r="P48" s="12" t="s">
        <v>188</v>
      </c>
    </row>
    <row r="49" spans="16:16" ht="22.65" customHeight="1" x14ac:dyDescent="0.2">
      <c r="P49" s="12" t="s">
        <v>189</v>
      </c>
    </row>
    <row r="50" spans="16:16" ht="22.65" customHeight="1" x14ac:dyDescent="0.2">
      <c r="P50" s="12" t="s">
        <v>190</v>
      </c>
    </row>
  </sheetData>
  <mergeCells count="77">
    <mergeCell ref="A33:M33"/>
    <mergeCell ref="A35:A36"/>
    <mergeCell ref="C35:D35"/>
    <mergeCell ref="A34:M34"/>
    <mergeCell ref="B35:B36"/>
    <mergeCell ref="M35:M36"/>
    <mergeCell ref="J35:L35"/>
    <mergeCell ref="J36:K36"/>
    <mergeCell ref="F35:I36"/>
    <mergeCell ref="A1:M1"/>
    <mergeCell ref="A2:M2"/>
    <mergeCell ref="A3:M3"/>
    <mergeCell ref="H14:K14"/>
    <mergeCell ref="H11:L11"/>
    <mergeCell ref="H12:L12"/>
    <mergeCell ref="B11:G11"/>
    <mergeCell ref="H10:L10"/>
    <mergeCell ref="B10:G10"/>
    <mergeCell ref="F14:G14"/>
    <mergeCell ref="A6:D6"/>
    <mergeCell ref="A7:M7"/>
    <mergeCell ref="F20:K20"/>
    <mergeCell ref="F17:K17"/>
    <mergeCell ref="F18:K18"/>
    <mergeCell ref="F19:K19"/>
    <mergeCell ref="F16:K16"/>
    <mergeCell ref="A16:B16"/>
    <mergeCell ref="B12:G12"/>
    <mergeCell ref="C14:D14"/>
    <mergeCell ref="B46:C46"/>
    <mergeCell ref="D45:G45"/>
    <mergeCell ref="D46:G46"/>
    <mergeCell ref="A28:M28"/>
    <mergeCell ref="F21:K21"/>
    <mergeCell ref="A17:B17"/>
    <mergeCell ref="F22:K22"/>
    <mergeCell ref="F23:K23"/>
    <mergeCell ref="F24:K24"/>
    <mergeCell ref="H46:L46"/>
    <mergeCell ref="F25:K25"/>
    <mergeCell ref="A26:B26"/>
    <mergeCell ref="A25:B25"/>
    <mergeCell ref="A18:B18"/>
    <mergeCell ref="A19:B19"/>
    <mergeCell ref="A20:B20"/>
    <mergeCell ref="A21:B21"/>
    <mergeCell ref="A22:B22"/>
    <mergeCell ref="A23:B23"/>
    <mergeCell ref="H44:L44"/>
    <mergeCell ref="F26:K26"/>
    <mergeCell ref="C43:L43"/>
    <mergeCell ref="H45:L45"/>
    <mergeCell ref="A24:B24"/>
    <mergeCell ref="B44:C44"/>
    <mergeCell ref="B45:C45"/>
    <mergeCell ref="B30:G30"/>
    <mergeCell ref="A43:B43"/>
    <mergeCell ref="D44:G44"/>
    <mergeCell ref="A32:M32"/>
    <mergeCell ref="A37:A38"/>
    <mergeCell ref="F38:I38"/>
    <mergeCell ref="F40:I40"/>
    <mergeCell ref="J38:K38"/>
    <mergeCell ref="A39:A40"/>
    <mergeCell ref="A41:A42"/>
    <mergeCell ref="F42:I42"/>
    <mergeCell ref="J42:K42"/>
    <mergeCell ref="M37:M38"/>
    <mergeCell ref="M39:M40"/>
    <mergeCell ref="M41:M42"/>
    <mergeCell ref="J37:K37"/>
    <mergeCell ref="J39:K39"/>
    <mergeCell ref="J41:K41"/>
    <mergeCell ref="F37:I37"/>
    <mergeCell ref="F39:I39"/>
    <mergeCell ref="F41:I41"/>
    <mergeCell ref="J40:K40"/>
  </mergeCells>
  <phoneticPr fontId="3"/>
  <dataValidations count="3">
    <dataValidation type="list" allowBlank="1" showInputMessage="1" showErrorMessage="1" sqref="C17:C26 L17:L26" xr:uid="{00000000-0002-0000-0300-000000000000}">
      <formula1>"1,2,3"</formula1>
    </dataValidation>
    <dataValidation type="list" allowBlank="1" showInputMessage="1" showErrorMessage="1" sqref="D17:D26 M17:M26" xr:uid="{00000000-0002-0000-0300-000001000000}">
      <formula1>"男,女"</formula1>
    </dataValidation>
    <dataValidation type="list" allowBlank="1" showInputMessage="1" showErrorMessage="1" sqref="B37:B42 F37:I42" xr:uid="{00000000-0002-0000-0300-000002000000}">
      <formula1>$P$47:$P$50</formula1>
    </dataValidation>
  </dataValidations>
  <printOptions horizontalCentered="1" verticalCentered="1"/>
  <pageMargins left="0.55118110236220474" right="0.51181102362204722" top="0.47244094488188981" bottom="0.39370078740157483" header="0.23622047244094491" footer="0.19685039370078741"/>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0"/>
  <sheetViews>
    <sheetView workbookViewId="0">
      <selection activeCell="B1" sqref="B1"/>
    </sheetView>
  </sheetViews>
  <sheetFormatPr defaultRowHeight="13.2" x14ac:dyDescent="0.2"/>
  <cols>
    <col min="2" max="2" width="11" bestFit="1" customWidth="1"/>
  </cols>
  <sheetData>
    <row r="1" spans="1:2" x14ac:dyDescent="0.2">
      <c r="A1" t="str">
        <f>IF(B1=0,"",1)</f>
        <v/>
      </c>
      <c r="B1">
        <f>IF(個人申込!$D$19="",団体申込!A17,個人申込!$D$19)</f>
        <v>0</v>
      </c>
    </row>
    <row r="2" spans="1:2" x14ac:dyDescent="0.2">
      <c r="A2" t="str">
        <f>IF(B2=0,"",MAX($A$1:A1)+1)</f>
        <v/>
      </c>
      <c r="B2">
        <f>IF(個人申込!$D$19="",団体申込!A18,0)</f>
        <v>0</v>
      </c>
    </row>
    <row r="3" spans="1:2" x14ac:dyDescent="0.2">
      <c r="A3" t="str">
        <f>IF(B3=0,"",MAX($A$1:A2)+1)</f>
        <v/>
      </c>
      <c r="B3">
        <f>IF(個人申込!$D$19="",団体申込!A19,0)</f>
        <v>0</v>
      </c>
    </row>
    <row r="4" spans="1:2" x14ac:dyDescent="0.2">
      <c r="A4" t="str">
        <f>IF(B4=0,"",MAX($A$1:A3)+1)</f>
        <v/>
      </c>
      <c r="B4">
        <f>IF(個人申込!$D$19="",団体申込!A20,0)</f>
        <v>0</v>
      </c>
    </row>
    <row r="5" spans="1:2" x14ac:dyDescent="0.2">
      <c r="A5" t="str">
        <f>IF(B5=0,"",MAX($A$1:A4)+1)</f>
        <v/>
      </c>
      <c r="B5">
        <f>IF(個人申込!$D$19="",団体申込!A21,0)</f>
        <v>0</v>
      </c>
    </row>
    <row r="6" spans="1:2" x14ac:dyDescent="0.2">
      <c r="A6" t="str">
        <f>IF(B6=0,"",MAX($A$1:A5)+1)</f>
        <v/>
      </c>
      <c r="B6">
        <f>IF(個人申込!$D$19="",団体申込!A22,0)</f>
        <v>0</v>
      </c>
    </row>
    <row r="7" spans="1:2" x14ac:dyDescent="0.2">
      <c r="A7" t="str">
        <f>IF(B7=0,"",MAX($A$1:A6)+1)</f>
        <v/>
      </c>
      <c r="B7">
        <f>IF(個人申込!$D$19="",団体申込!A23,0)</f>
        <v>0</v>
      </c>
    </row>
    <row r="8" spans="1:2" x14ac:dyDescent="0.2">
      <c r="A8" t="str">
        <f>IF(B8=0,"",MAX($A$1:A7)+1)</f>
        <v/>
      </c>
      <c r="B8">
        <f>IF(個人申込!$D$19="",団体申込!A24,0)</f>
        <v>0</v>
      </c>
    </row>
    <row r="9" spans="1:2" x14ac:dyDescent="0.2">
      <c r="A9" t="str">
        <f>IF(B9=0,"",MAX($A$1:A8)+1)</f>
        <v/>
      </c>
      <c r="B9">
        <f>IF(個人申込!$D$19="",団体申込!A25,0)</f>
        <v>0</v>
      </c>
    </row>
    <row r="10" spans="1:2" x14ac:dyDescent="0.2">
      <c r="A10" t="str">
        <f>IF(B10=0,"",MAX($A$1:A9)+1)</f>
        <v/>
      </c>
      <c r="B10">
        <f>IF(個人申込!$D$19="",団体申込!A26,0)</f>
        <v>0</v>
      </c>
    </row>
    <row r="11" spans="1:2" x14ac:dyDescent="0.2">
      <c r="A11" t="str">
        <f>IF(B11=0,"",MAX($A$1:A10)+1)</f>
        <v/>
      </c>
      <c r="B11">
        <f>IF(個人申込!$D$19="",団体申込!F17,0)</f>
        <v>0</v>
      </c>
    </row>
    <row r="12" spans="1:2" x14ac:dyDescent="0.2">
      <c r="A12" t="str">
        <f>IF(B12=0,"",MAX($A$1:A11)+1)</f>
        <v/>
      </c>
      <c r="B12">
        <f>IF(個人申込!$D$19="",団体申込!F18,0)</f>
        <v>0</v>
      </c>
    </row>
    <row r="13" spans="1:2" x14ac:dyDescent="0.2">
      <c r="A13" t="str">
        <f>IF(B13=0,"",MAX($A$1:A12)+1)</f>
        <v/>
      </c>
      <c r="B13">
        <f>IF(個人申込!$D$19="",団体申込!F19,0)</f>
        <v>0</v>
      </c>
    </row>
    <row r="14" spans="1:2" x14ac:dyDescent="0.2">
      <c r="A14" t="str">
        <f>IF(B14=0,"",MAX($A$1:A13)+1)</f>
        <v/>
      </c>
      <c r="B14">
        <f>IF(個人申込!$D$19="",団体申込!F20,0)</f>
        <v>0</v>
      </c>
    </row>
    <row r="15" spans="1:2" x14ac:dyDescent="0.2">
      <c r="A15" t="str">
        <f>IF(B15=0,"",MAX($A$1:A14)+1)</f>
        <v/>
      </c>
      <c r="B15">
        <f>IF(個人申込!$D$19="",団体申込!F21,0)</f>
        <v>0</v>
      </c>
    </row>
    <row r="16" spans="1:2" x14ac:dyDescent="0.2">
      <c r="A16" t="str">
        <f>IF(B16=0,"",MAX($A$1:A15)+1)</f>
        <v/>
      </c>
      <c r="B16">
        <f>IF(個人申込!$D$19="",団体申込!F22,0)</f>
        <v>0</v>
      </c>
    </row>
    <row r="17" spans="1:2" x14ac:dyDescent="0.2">
      <c r="A17" t="str">
        <f>IF(B17=0,"",MAX($A$1:A16)+1)</f>
        <v/>
      </c>
      <c r="B17">
        <f>IF(個人申込!$D$19="",団体申込!F23,0)</f>
        <v>0</v>
      </c>
    </row>
    <row r="18" spans="1:2" x14ac:dyDescent="0.2">
      <c r="A18" t="str">
        <f>IF(B18=0,"",MAX($A$1:A17)+1)</f>
        <v/>
      </c>
      <c r="B18">
        <f>IF(個人申込!$D$19="",団体申込!F24,0)</f>
        <v>0</v>
      </c>
    </row>
    <row r="19" spans="1:2" x14ac:dyDescent="0.2">
      <c r="A19" t="str">
        <f>IF(B19=0,"",MAX($A$1:A18)+1)</f>
        <v/>
      </c>
      <c r="B19">
        <f>IF(個人申込!$D$19="",団体申込!F25,0)</f>
        <v>0</v>
      </c>
    </row>
    <row r="20" spans="1:2" x14ac:dyDescent="0.2">
      <c r="A20" t="str">
        <f>IF(B20=0,"",MAX($A$1:A19)+1)</f>
        <v/>
      </c>
      <c r="B20">
        <f>IF(個人申込!$D$19="",団体申込!F26,0)</f>
        <v>0</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7"/>
  <sheetViews>
    <sheetView topLeftCell="A4" workbookViewId="0">
      <selection sqref="A1:J2"/>
    </sheetView>
  </sheetViews>
  <sheetFormatPr defaultColWidth="9" defaultRowHeight="13.2" x14ac:dyDescent="0.2"/>
  <cols>
    <col min="1" max="2" width="4.44140625" style="116" customWidth="1"/>
    <col min="3" max="3" width="15" style="116" customWidth="1"/>
    <col min="4" max="16384" width="9" style="116"/>
  </cols>
  <sheetData>
    <row r="1" spans="1:12" ht="15" customHeight="1" x14ac:dyDescent="0.2">
      <c r="A1" s="335" t="s">
        <v>138</v>
      </c>
      <c r="B1" s="336"/>
      <c r="C1" s="336"/>
      <c r="D1" s="336"/>
      <c r="E1" s="336"/>
      <c r="F1" s="336"/>
      <c r="G1" s="336"/>
      <c r="H1" s="336"/>
      <c r="I1" s="336"/>
      <c r="J1" s="337"/>
    </row>
    <row r="2" spans="1:12" ht="26.25" customHeight="1" x14ac:dyDescent="0.2">
      <c r="A2" s="338"/>
      <c r="B2" s="339"/>
      <c r="C2" s="339"/>
      <c r="D2" s="339"/>
      <c r="E2" s="339"/>
      <c r="F2" s="339"/>
      <c r="G2" s="339"/>
      <c r="H2" s="339"/>
      <c r="I2" s="339"/>
      <c r="J2" s="340"/>
    </row>
    <row r="3" spans="1:12" ht="45" customHeight="1" x14ac:dyDescent="0.2">
      <c r="A3" s="351" t="s">
        <v>137</v>
      </c>
      <c r="B3" s="323"/>
      <c r="C3" s="144" t="s">
        <v>113</v>
      </c>
      <c r="D3" s="345"/>
      <c r="E3" s="346"/>
      <c r="F3" s="346"/>
      <c r="G3" s="346"/>
      <c r="H3" s="346"/>
      <c r="I3" s="346"/>
      <c r="J3" s="347"/>
    </row>
    <row r="4" spans="1:12" ht="45" customHeight="1" x14ac:dyDescent="0.2">
      <c r="A4" s="353"/>
      <c r="B4" s="324"/>
      <c r="C4" s="133" t="s">
        <v>136</v>
      </c>
      <c r="D4" s="348"/>
      <c r="E4" s="349"/>
      <c r="F4" s="349"/>
      <c r="G4" s="349"/>
      <c r="H4" s="349"/>
      <c r="I4" s="349"/>
      <c r="J4" s="350"/>
      <c r="L4" s="162" t="s">
        <v>160</v>
      </c>
    </row>
    <row r="5" spans="1:12" ht="45" customHeight="1" x14ac:dyDescent="0.2">
      <c r="A5" s="352"/>
      <c r="B5" s="325"/>
      <c r="C5" s="132" t="s">
        <v>135</v>
      </c>
      <c r="D5" s="332"/>
      <c r="E5" s="333"/>
      <c r="F5" s="333"/>
      <c r="G5" s="333"/>
      <c r="H5" s="333"/>
      <c r="I5" s="333"/>
      <c r="J5" s="143" t="s">
        <v>134</v>
      </c>
      <c r="L5" s="162" t="s">
        <v>161</v>
      </c>
    </row>
    <row r="6" spans="1:12" ht="30" customHeight="1" x14ac:dyDescent="0.2">
      <c r="A6" s="351" t="s">
        <v>133</v>
      </c>
      <c r="B6" s="323" t="s">
        <v>132</v>
      </c>
      <c r="C6" s="142" t="s">
        <v>131</v>
      </c>
      <c r="D6" s="130"/>
      <c r="E6" s="130"/>
      <c r="F6" s="130"/>
      <c r="G6" s="130"/>
      <c r="H6" s="130"/>
      <c r="I6" s="130"/>
      <c r="J6" s="129"/>
    </row>
    <row r="7" spans="1:12" ht="30" customHeight="1" x14ac:dyDescent="0.2">
      <c r="A7" s="353"/>
      <c r="B7" s="324"/>
      <c r="C7" s="123" t="s">
        <v>130</v>
      </c>
      <c r="D7" s="141"/>
      <c r="E7" s="141"/>
      <c r="F7" s="141"/>
      <c r="G7" s="141"/>
      <c r="H7" s="141"/>
      <c r="I7" s="141"/>
      <c r="J7" s="140"/>
    </row>
    <row r="8" spans="1:12" ht="37.5" customHeight="1" x14ac:dyDescent="0.2">
      <c r="A8" s="352"/>
      <c r="B8" s="325"/>
      <c r="C8" s="139" t="s">
        <v>129</v>
      </c>
      <c r="D8" s="120"/>
      <c r="E8" s="120"/>
      <c r="F8" s="120"/>
      <c r="G8" s="120"/>
      <c r="H8" s="120"/>
      <c r="I8" s="120"/>
      <c r="J8" s="119"/>
    </row>
    <row r="9" spans="1:12" ht="45" customHeight="1" x14ac:dyDescent="0.2">
      <c r="A9" s="351" t="s">
        <v>128</v>
      </c>
      <c r="B9" s="323" t="s">
        <v>127</v>
      </c>
      <c r="C9" s="130"/>
      <c r="D9" s="331">
        <v>44545</v>
      </c>
      <c r="E9" s="331"/>
      <c r="F9" s="331"/>
      <c r="G9" s="138" t="s">
        <v>126</v>
      </c>
      <c r="H9" s="130"/>
      <c r="I9" s="130"/>
      <c r="J9" s="129"/>
    </row>
    <row r="10" spans="1:12" ht="45" customHeight="1" x14ac:dyDescent="0.2">
      <c r="A10" s="352"/>
      <c r="B10" s="325"/>
      <c r="C10" s="136"/>
      <c r="D10" s="321">
        <v>44547</v>
      </c>
      <c r="E10" s="321"/>
      <c r="F10" s="321"/>
      <c r="G10" s="137" t="s">
        <v>125</v>
      </c>
      <c r="H10" s="136"/>
      <c r="I10" s="135">
        <f>(D10-D9)+1</f>
        <v>3</v>
      </c>
      <c r="J10" s="134" t="s">
        <v>124</v>
      </c>
    </row>
    <row r="11" spans="1:12" ht="41.25" customHeight="1" x14ac:dyDescent="0.2">
      <c r="A11" s="351" t="s">
        <v>123</v>
      </c>
      <c r="B11" s="323" t="s">
        <v>122</v>
      </c>
      <c r="C11" s="133" t="s">
        <v>121</v>
      </c>
      <c r="D11" s="342" t="s">
        <v>229</v>
      </c>
      <c r="E11" s="343"/>
      <c r="F11" s="343"/>
      <c r="G11" s="343"/>
      <c r="H11" s="343"/>
      <c r="I11" s="343"/>
      <c r="J11" s="344"/>
    </row>
    <row r="12" spans="1:12" ht="41.25" customHeight="1" x14ac:dyDescent="0.2">
      <c r="A12" s="352"/>
      <c r="B12" s="325"/>
      <c r="C12" s="132" t="s">
        <v>120</v>
      </c>
      <c r="D12" s="342" t="s">
        <v>219</v>
      </c>
      <c r="E12" s="343"/>
      <c r="F12" s="343"/>
      <c r="G12" s="343"/>
      <c r="H12" s="343"/>
      <c r="I12" s="343"/>
      <c r="J12" s="344"/>
    </row>
    <row r="13" spans="1:12" x14ac:dyDescent="0.2">
      <c r="A13" s="131"/>
      <c r="B13" s="130"/>
      <c r="C13" s="130"/>
      <c r="D13" s="130"/>
      <c r="E13" s="130"/>
      <c r="F13" s="130"/>
      <c r="G13" s="130"/>
      <c r="H13" s="130"/>
      <c r="I13" s="130"/>
      <c r="J13" s="129"/>
    </row>
    <row r="14" spans="1:12" s="117" customFormat="1" ht="14.4" x14ac:dyDescent="0.2">
      <c r="A14" s="124"/>
      <c r="B14" s="123"/>
      <c r="C14" s="123" t="s">
        <v>119</v>
      </c>
      <c r="D14" s="123"/>
      <c r="E14" s="123"/>
      <c r="F14" s="123"/>
      <c r="G14" s="123"/>
      <c r="H14" s="123"/>
      <c r="I14" s="123"/>
      <c r="J14" s="122"/>
    </row>
    <row r="15" spans="1:12" s="117" customFormat="1" ht="14.4" x14ac:dyDescent="0.2">
      <c r="A15" s="124"/>
      <c r="B15" s="123"/>
      <c r="C15" s="123"/>
      <c r="D15" s="123"/>
      <c r="E15" s="123"/>
      <c r="F15" s="123"/>
      <c r="G15" s="123"/>
      <c r="H15" s="123"/>
      <c r="I15" s="123"/>
      <c r="J15" s="122"/>
    </row>
    <row r="16" spans="1:12" s="117" customFormat="1" ht="14.4" x14ac:dyDescent="0.2">
      <c r="A16" s="124"/>
      <c r="B16" s="123"/>
      <c r="C16" s="322" t="s">
        <v>159</v>
      </c>
      <c r="D16" s="322"/>
      <c r="E16" s="128" t="s">
        <v>118</v>
      </c>
      <c r="F16" s="127"/>
      <c r="G16" s="123"/>
      <c r="H16" s="123"/>
      <c r="I16" s="123"/>
      <c r="J16" s="122"/>
    </row>
    <row r="17" spans="1:15" s="117" customFormat="1" ht="14.4" x14ac:dyDescent="0.2">
      <c r="A17" s="124"/>
      <c r="B17" s="123"/>
      <c r="C17" s="123"/>
      <c r="D17" s="123"/>
      <c r="E17" s="123"/>
      <c r="F17" s="123"/>
      <c r="G17" s="123"/>
      <c r="H17" s="123"/>
      <c r="I17" s="123"/>
      <c r="J17" s="122"/>
    </row>
    <row r="18" spans="1:15" s="117" customFormat="1" ht="14.4" x14ac:dyDescent="0.2">
      <c r="A18" s="124"/>
      <c r="B18" s="123" t="s">
        <v>117</v>
      </c>
      <c r="C18" s="123"/>
      <c r="D18" s="123"/>
      <c r="E18" s="123"/>
      <c r="F18" s="123"/>
      <c r="G18" s="123"/>
      <c r="H18" s="123"/>
      <c r="I18" s="123"/>
      <c r="J18" s="122"/>
    </row>
    <row r="19" spans="1:15" s="117" customFormat="1" ht="14.4" x14ac:dyDescent="0.2">
      <c r="A19" s="124"/>
      <c r="B19" s="123"/>
      <c r="C19" s="123"/>
      <c r="D19" s="123"/>
      <c r="E19" s="123"/>
      <c r="F19" s="123"/>
      <c r="G19" s="123"/>
      <c r="H19" s="123"/>
      <c r="I19" s="123"/>
      <c r="J19" s="122"/>
    </row>
    <row r="20" spans="1:15" s="117" customFormat="1" ht="14.4" x14ac:dyDescent="0.2">
      <c r="A20" s="124"/>
      <c r="B20" s="123" t="s">
        <v>116</v>
      </c>
      <c r="C20" s="123"/>
      <c r="D20" s="123"/>
      <c r="E20" s="123"/>
      <c r="F20" s="123"/>
      <c r="G20" s="123"/>
      <c r="H20" s="123"/>
      <c r="I20" s="123"/>
      <c r="J20" s="122"/>
    </row>
    <row r="21" spans="1:15" s="117" customFormat="1" ht="14.4" x14ac:dyDescent="0.2">
      <c r="A21" s="124"/>
      <c r="B21" s="341" t="s">
        <v>219</v>
      </c>
      <c r="C21" s="341"/>
      <c r="D21" s="341"/>
      <c r="E21" s="123"/>
      <c r="F21" s="123"/>
      <c r="G21" s="123"/>
      <c r="H21" s="123"/>
      <c r="I21" s="123"/>
      <c r="J21" s="122"/>
    </row>
    <row r="22" spans="1:15" s="117" customFormat="1" ht="14.4" x14ac:dyDescent="0.2">
      <c r="A22" s="124"/>
      <c r="B22" s="341"/>
      <c r="C22" s="341"/>
      <c r="D22" s="341"/>
      <c r="E22" s="123"/>
      <c r="F22" s="123"/>
      <c r="G22" s="123"/>
      <c r="H22" s="123"/>
      <c r="I22" s="123"/>
      <c r="J22" s="122"/>
    </row>
    <row r="23" spans="1:15" s="117" customFormat="1" ht="14.4" x14ac:dyDescent="0.2">
      <c r="A23" s="124"/>
      <c r="B23" s="341"/>
      <c r="C23" s="341"/>
      <c r="D23" s="341"/>
      <c r="E23" s="126" t="s">
        <v>115</v>
      </c>
      <c r="F23" s="123"/>
      <c r="G23" s="123"/>
      <c r="H23" s="123"/>
      <c r="I23" s="123"/>
      <c r="J23" s="122"/>
    </row>
    <row r="24" spans="1:15" s="117" customFormat="1" ht="14.4" x14ac:dyDescent="0.2">
      <c r="A24" s="124"/>
      <c r="B24" s="123"/>
      <c r="C24" s="123"/>
      <c r="D24" s="123"/>
      <c r="E24" s="123"/>
      <c r="F24" s="123"/>
      <c r="G24" s="123"/>
      <c r="H24" s="123"/>
      <c r="I24" s="123"/>
      <c r="J24" s="122"/>
    </row>
    <row r="25" spans="1:15" s="117" customFormat="1" ht="14.4" x14ac:dyDescent="0.2">
      <c r="A25" s="124"/>
      <c r="B25" s="123"/>
      <c r="C25" s="123"/>
      <c r="D25" s="123"/>
      <c r="E25" s="123"/>
      <c r="F25" s="123"/>
      <c r="G25" s="123"/>
      <c r="H25" s="123"/>
      <c r="I25" s="123"/>
      <c r="J25" s="122"/>
    </row>
    <row r="26" spans="1:15" s="117" customFormat="1" ht="14.4" x14ac:dyDescent="0.2">
      <c r="A26" s="124"/>
      <c r="B26" s="123"/>
      <c r="C26" s="123"/>
      <c r="D26" s="123"/>
      <c r="E26" s="125" t="s">
        <v>114</v>
      </c>
      <c r="F26" s="329"/>
      <c r="G26" s="329"/>
      <c r="H26" s="329"/>
      <c r="I26" s="329"/>
      <c r="J26" s="330"/>
    </row>
    <row r="27" spans="1:15" s="117" customFormat="1" ht="14.4" x14ac:dyDescent="0.2">
      <c r="A27" s="124"/>
      <c r="B27" s="123"/>
      <c r="C27" s="123"/>
      <c r="D27" s="123"/>
      <c r="E27" s="123"/>
      <c r="F27" s="329"/>
      <c r="G27" s="329"/>
      <c r="H27" s="329"/>
      <c r="I27" s="329"/>
      <c r="J27" s="330"/>
    </row>
    <row r="28" spans="1:15" s="117" customFormat="1" ht="14.4" x14ac:dyDescent="0.2">
      <c r="A28" s="124"/>
      <c r="B28" s="123"/>
      <c r="C28" s="123"/>
      <c r="D28" s="123"/>
      <c r="E28" s="125" t="s">
        <v>113</v>
      </c>
      <c r="F28" s="328">
        <f>D3</f>
        <v>0</v>
      </c>
      <c r="G28" s="328"/>
      <c r="H28" s="328"/>
      <c r="I28" s="328"/>
      <c r="J28" s="122"/>
    </row>
    <row r="29" spans="1:15" s="117" customFormat="1" ht="14.4" x14ac:dyDescent="0.2">
      <c r="A29" s="124"/>
      <c r="B29" s="123"/>
      <c r="C29" s="123"/>
      <c r="D29" s="123"/>
      <c r="E29" s="123"/>
      <c r="F29" s="328"/>
      <c r="G29" s="328"/>
      <c r="H29" s="328"/>
      <c r="I29" s="328"/>
      <c r="J29" s="122"/>
    </row>
    <row r="30" spans="1:15" s="117" customFormat="1" ht="14.4" x14ac:dyDescent="0.2">
      <c r="A30" s="124"/>
      <c r="B30" s="123"/>
      <c r="C30" s="123"/>
      <c r="D30" s="123"/>
      <c r="E30" s="123"/>
      <c r="F30" s="123"/>
      <c r="G30" s="123"/>
      <c r="H30" s="123"/>
      <c r="I30" s="123"/>
      <c r="J30" s="122"/>
    </row>
    <row r="31" spans="1:15" s="117" customFormat="1" ht="14.4" x14ac:dyDescent="0.2">
      <c r="A31" s="124"/>
      <c r="B31" s="123"/>
      <c r="C31" s="123"/>
      <c r="D31" s="123"/>
      <c r="E31" s="123" t="s">
        <v>112</v>
      </c>
      <c r="F31" s="123"/>
      <c r="G31" s="327" t="s">
        <v>168</v>
      </c>
      <c r="H31" s="327"/>
      <c r="I31" s="327"/>
      <c r="J31" s="122"/>
      <c r="L31" s="326" t="s">
        <v>162</v>
      </c>
      <c r="M31" s="326"/>
      <c r="N31" s="326"/>
      <c r="O31" s="326"/>
    </row>
    <row r="32" spans="1:15" s="117" customFormat="1" ht="14.4" x14ac:dyDescent="0.2">
      <c r="A32" s="124"/>
      <c r="B32" s="123"/>
      <c r="C32" s="123"/>
      <c r="D32" s="123"/>
      <c r="E32" s="123"/>
      <c r="F32" s="123"/>
      <c r="G32" s="327"/>
      <c r="H32" s="327"/>
      <c r="I32" s="327"/>
      <c r="J32" s="122" t="s">
        <v>111</v>
      </c>
      <c r="L32" s="326"/>
      <c r="M32" s="326"/>
      <c r="N32" s="326"/>
      <c r="O32" s="326"/>
    </row>
    <row r="33" spans="1:10" x14ac:dyDescent="0.2">
      <c r="A33" s="121"/>
      <c r="B33" s="120"/>
      <c r="C33" s="120"/>
      <c r="D33" s="120"/>
      <c r="E33" s="120"/>
      <c r="F33" s="120"/>
      <c r="G33" s="120"/>
      <c r="H33" s="120"/>
      <c r="I33" s="120"/>
      <c r="J33" s="119"/>
    </row>
    <row r="34" spans="1:10" s="117" customFormat="1" ht="22.5" customHeight="1" x14ac:dyDescent="0.2">
      <c r="A34" s="334" t="s">
        <v>110</v>
      </c>
      <c r="B34" s="334"/>
    </row>
    <row r="35" spans="1:10" s="117" customFormat="1" ht="18.75" customHeight="1" x14ac:dyDescent="0.2">
      <c r="B35" s="118">
        <v>1</v>
      </c>
      <c r="C35" s="117" t="s">
        <v>109</v>
      </c>
    </row>
    <row r="36" spans="1:10" s="117" customFormat="1" ht="18.75" customHeight="1" x14ac:dyDescent="0.2">
      <c r="B36" s="118">
        <v>2</v>
      </c>
      <c r="C36" s="117" t="s">
        <v>108</v>
      </c>
    </row>
    <row r="37" spans="1:10" s="117" customFormat="1" ht="18.75" customHeight="1" x14ac:dyDescent="0.2">
      <c r="B37" s="118">
        <v>3</v>
      </c>
      <c r="C37" s="117" t="s">
        <v>107</v>
      </c>
    </row>
  </sheetData>
  <mergeCells count="24">
    <mergeCell ref="D5:I5"/>
    <mergeCell ref="A34:B34"/>
    <mergeCell ref="A1:J2"/>
    <mergeCell ref="B21:D21"/>
    <mergeCell ref="B22:D22"/>
    <mergeCell ref="B23:D23"/>
    <mergeCell ref="D11:J11"/>
    <mergeCell ref="D3:J3"/>
    <mergeCell ref="D4:J4"/>
    <mergeCell ref="D12:J12"/>
    <mergeCell ref="A11:A12"/>
    <mergeCell ref="B9:B10"/>
    <mergeCell ref="B11:B12"/>
    <mergeCell ref="A3:B5"/>
    <mergeCell ref="A6:A8"/>
    <mergeCell ref="A9:A10"/>
    <mergeCell ref="D10:F10"/>
    <mergeCell ref="C16:D16"/>
    <mergeCell ref="B6:B8"/>
    <mergeCell ref="L31:O32"/>
    <mergeCell ref="G31:I32"/>
    <mergeCell ref="F28:I29"/>
    <mergeCell ref="F26:J27"/>
    <mergeCell ref="D9:F9"/>
  </mergeCells>
  <phoneticPr fontId="3"/>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2"/>
  <sheetViews>
    <sheetView view="pageBreakPreview" zoomScaleNormal="100" zoomScaleSheetLayoutView="100" workbookViewId="0">
      <selection sqref="A1:I2"/>
    </sheetView>
  </sheetViews>
  <sheetFormatPr defaultColWidth="9" defaultRowHeight="13.2" x14ac:dyDescent="0.2"/>
  <cols>
    <col min="1" max="2" width="8.44140625" style="116" customWidth="1"/>
    <col min="3" max="4" width="7.77734375" style="116" customWidth="1"/>
    <col min="5" max="5" width="7.21875" style="116" bestFit="1" customWidth="1"/>
    <col min="6" max="6" width="5.6640625" style="116" customWidth="1"/>
    <col min="7" max="7" width="9.77734375" style="116" customWidth="1"/>
    <col min="8" max="8" width="5.6640625" style="116" customWidth="1"/>
    <col min="9" max="10" width="5" style="116" customWidth="1"/>
    <col min="11" max="12" width="10" style="116" customWidth="1"/>
    <col min="13" max="14" width="7.44140625" style="116" customWidth="1"/>
    <col min="15" max="15" width="9" style="116"/>
    <col min="16" max="18" width="10.6640625" style="116" customWidth="1"/>
    <col min="19" max="16384" width="9" style="116"/>
  </cols>
  <sheetData>
    <row r="1" spans="1:18" ht="13.5" customHeight="1" thickBot="1" x14ac:dyDescent="0.3">
      <c r="A1" s="384" t="s">
        <v>113</v>
      </c>
      <c r="B1" s="384"/>
      <c r="C1" s="386">
        <f>利用証明書!$D$3</f>
        <v>0</v>
      </c>
      <c r="D1" s="386"/>
      <c r="E1" s="386"/>
      <c r="F1" s="386"/>
      <c r="G1" s="386"/>
      <c r="H1" s="161"/>
      <c r="I1" s="160"/>
      <c r="J1" s="388" t="s">
        <v>158</v>
      </c>
      <c r="K1" s="388"/>
      <c r="L1" s="388"/>
      <c r="M1" s="388"/>
      <c r="N1" s="388"/>
      <c r="O1" s="388"/>
      <c r="P1" s="160"/>
      <c r="Q1" s="160"/>
      <c r="R1" s="160"/>
    </row>
    <row r="2" spans="1:18" ht="13.5" customHeight="1" x14ac:dyDescent="0.25">
      <c r="A2" s="385"/>
      <c r="B2" s="385"/>
      <c r="C2" s="387"/>
      <c r="D2" s="387"/>
      <c r="E2" s="387"/>
      <c r="F2" s="387"/>
      <c r="G2" s="387"/>
      <c r="H2" s="161"/>
      <c r="I2" s="160"/>
      <c r="J2" s="388"/>
      <c r="K2" s="388"/>
      <c r="L2" s="388"/>
      <c r="M2" s="388"/>
      <c r="N2" s="388"/>
      <c r="O2" s="388"/>
      <c r="P2" s="389" t="s">
        <v>157</v>
      </c>
      <c r="Q2" s="391">
        <f>利用証明書!$D$9</f>
        <v>44545</v>
      </c>
      <c r="R2" s="392"/>
    </row>
    <row r="3" spans="1:18" ht="14.25" customHeight="1" thickBot="1" x14ac:dyDescent="0.25">
      <c r="D3" s="159"/>
      <c r="E3" s="159"/>
      <c r="F3" s="159"/>
      <c r="G3" s="159"/>
      <c r="H3" s="159"/>
      <c r="I3" s="159"/>
      <c r="J3" s="159"/>
      <c r="K3" s="159"/>
      <c r="L3" s="159"/>
      <c r="M3" s="159"/>
      <c r="N3" s="159"/>
      <c r="O3" s="159"/>
      <c r="P3" s="390"/>
      <c r="Q3" s="393"/>
      <c r="R3" s="394"/>
    </row>
    <row r="4" spans="1:18" ht="22.5" customHeight="1" x14ac:dyDescent="0.2">
      <c r="A4" s="395" t="s">
        <v>156</v>
      </c>
      <c r="B4" s="371"/>
      <c r="C4" s="366" t="s">
        <v>155</v>
      </c>
      <c r="D4" s="397"/>
      <c r="E4" s="367"/>
      <c r="F4" s="398" t="s">
        <v>154</v>
      </c>
      <c r="G4" s="158" t="s">
        <v>153</v>
      </c>
      <c r="H4" s="398" t="s">
        <v>152</v>
      </c>
      <c r="I4" s="400" t="s">
        <v>151</v>
      </c>
      <c r="J4" s="400"/>
      <c r="K4" s="400"/>
      <c r="L4" s="401"/>
      <c r="M4" s="366" t="s">
        <v>150</v>
      </c>
      <c r="N4" s="367"/>
      <c r="O4" s="370" t="s">
        <v>149</v>
      </c>
      <c r="P4" s="371"/>
      <c r="Q4" s="371"/>
      <c r="R4" s="372"/>
    </row>
    <row r="5" spans="1:18" ht="22.5" customHeight="1" thickBot="1" x14ac:dyDescent="0.25">
      <c r="A5" s="396"/>
      <c r="B5" s="374"/>
      <c r="C5" s="368"/>
      <c r="D5" s="376"/>
      <c r="E5" s="369"/>
      <c r="F5" s="399"/>
      <c r="G5" s="157" t="s">
        <v>148</v>
      </c>
      <c r="H5" s="399"/>
      <c r="I5" s="376" t="s">
        <v>147</v>
      </c>
      <c r="J5" s="376"/>
      <c r="K5" s="377" t="s">
        <v>146</v>
      </c>
      <c r="L5" s="378"/>
      <c r="M5" s="368"/>
      <c r="N5" s="369"/>
      <c r="O5" s="373"/>
      <c r="P5" s="374"/>
      <c r="Q5" s="374"/>
      <c r="R5" s="375"/>
    </row>
    <row r="6" spans="1:18" ht="27" customHeight="1" x14ac:dyDescent="0.2">
      <c r="A6" s="379" t="str">
        <f>IFERROR(VLOOKUP(1,Sheet5!$A$1:$B$20,2,FALSE),"")</f>
        <v/>
      </c>
      <c r="B6" s="380"/>
      <c r="C6" s="362"/>
      <c r="D6" s="363"/>
      <c r="E6" s="155" t="str">
        <f t="shared" ref="E6:E17" si="0">IF(OR(C6=0,C6=""),"（   歳）",INT(YEARFRAC($Q$2,C6)))</f>
        <v>（   歳）</v>
      </c>
      <c r="F6" s="154"/>
      <c r="G6" s="154"/>
      <c r="H6" s="156">
        <v>0</v>
      </c>
      <c r="I6" s="381"/>
      <c r="J6" s="381"/>
      <c r="K6" s="382"/>
      <c r="L6" s="382"/>
      <c r="M6" s="381"/>
      <c r="N6" s="381"/>
      <c r="O6" s="382"/>
      <c r="P6" s="382"/>
      <c r="Q6" s="382"/>
      <c r="R6" s="383"/>
    </row>
    <row r="7" spans="1:18" ht="27" customHeight="1" x14ac:dyDescent="0.2">
      <c r="A7" s="360" t="str">
        <f>IFERROR(VLOOKUP(2,Sheet5!$A$1:$B$20,2,FALSE),"")</f>
        <v/>
      </c>
      <c r="B7" s="361"/>
      <c r="C7" s="362"/>
      <c r="D7" s="363"/>
      <c r="E7" s="155" t="str">
        <f t="shared" si="0"/>
        <v>（   歳）</v>
      </c>
      <c r="F7" s="154"/>
      <c r="G7" s="153"/>
      <c r="H7" s="152">
        <v>0</v>
      </c>
      <c r="I7" s="364"/>
      <c r="J7" s="364"/>
      <c r="K7" s="364"/>
      <c r="L7" s="364"/>
      <c r="M7" s="364"/>
      <c r="N7" s="364"/>
      <c r="O7" s="364"/>
      <c r="P7" s="364"/>
      <c r="Q7" s="364"/>
      <c r="R7" s="365"/>
    </row>
    <row r="8" spans="1:18" ht="27" customHeight="1" x14ac:dyDescent="0.2">
      <c r="A8" s="360" t="str">
        <f>IFERROR(VLOOKUP(3,Sheet5!$A$1:$B$20,2,FALSE),"")</f>
        <v/>
      </c>
      <c r="B8" s="361"/>
      <c r="C8" s="362"/>
      <c r="D8" s="363"/>
      <c r="E8" s="155" t="str">
        <f t="shared" si="0"/>
        <v>（   歳）</v>
      </c>
      <c r="F8" s="154"/>
      <c r="G8" s="153"/>
      <c r="H8" s="152">
        <v>0</v>
      </c>
      <c r="I8" s="364"/>
      <c r="J8" s="364"/>
      <c r="K8" s="364"/>
      <c r="L8" s="364"/>
      <c r="M8" s="364"/>
      <c r="N8" s="364"/>
      <c r="O8" s="364"/>
      <c r="P8" s="364"/>
      <c r="Q8" s="364"/>
      <c r="R8" s="365"/>
    </row>
    <row r="9" spans="1:18" ht="27" customHeight="1" x14ac:dyDescent="0.2">
      <c r="A9" s="360" t="str">
        <f>IFERROR(VLOOKUP(4,Sheet5!$A$1:$B$20,2,FALSE),"")</f>
        <v/>
      </c>
      <c r="B9" s="361"/>
      <c r="C9" s="362"/>
      <c r="D9" s="363"/>
      <c r="E9" s="155" t="str">
        <f t="shared" si="0"/>
        <v>（   歳）</v>
      </c>
      <c r="F9" s="154"/>
      <c r="G9" s="153"/>
      <c r="H9" s="152">
        <v>0</v>
      </c>
      <c r="I9" s="364"/>
      <c r="J9" s="364"/>
      <c r="K9" s="364"/>
      <c r="L9" s="364"/>
      <c r="M9" s="364"/>
      <c r="N9" s="364"/>
      <c r="O9" s="364"/>
      <c r="P9" s="364"/>
      <c r="Q9" s="364"/>
      <c r="R9" s="365"/>
    </row>
    <row r="10" spans="1:18" ht="27" customHeight="1" x14ac:dyDescent="0.2">
      <c r="A10" s="360" t="str">
        <f>IFERROR(VLOOKUP(5,Sheet5!$A$1:$B$20,2,FALSE),"")</f>
        <v/>
      </c>
      <c r="B10" s="361"/>
      <c r="C10" s="362"/>
      <c r="D10" s="363"/>
      <c r="E10" s="155" t="str">
        <f t="shared" si="0"/>
        <v>（   歳）</v>
      </c>
      <c r="F10" s="154"/>
      <c r="G10" s="153"/>
      <c r="H10" s="152">
        <v>0</v>
      </c>
      <c r="I10" s="364"/>
      <c r="J10" s="364"/>
      <c r="K10" s="364"/>
      <c r="L10" s="364"/>
      <c r="M10" s="364"/>
      <c r="N10" s="364"/>
      <c r="O10" s="364"/>
      <c r="P10" s="364"/>
      <c r="Q10" s="364"/>
      <c r="R10" s="365"/>
    </row>
    <row r="11" spans="1:18" ht="27" customHeight="1" x14ac:dyDescent="0.2">
      <c r="A11" s="360" t="str">
        <f>IFERROR(VLOOKUP(6,Sheet5!$A$1:$B$20,2,FALSE),"")</f>
        <v/>
      </c>
      <c r="B11" s="361"/>
      <c r="C11" s="362"/>
      <c r="D11" s="363"/>
      <c r="E11" s="155" t="str">
        <f t="shared" si="0"/>
        <v>（   歳）</v>
      </c>
      <c r="F11" s="154"/>
      <c r="G11" s="153"/>
      <c r="H11" s="152">
        <v>0</v>
      </c>
      <c r="I11" s="364"/>
      <c r="J11" s="364"/>
      <c r="K11" s="364"/>
      <c r="L11" s="364"/>
      <c r="M11" s="364"/>
      <c r="N11" s="364"/>
      <c r="O11" s="364"/>
      <c r="P11" s="364"/>
      <c r="Q11" s="364"/>
      <c r="R11" s="365"/>
    </row>
    <row r="12" spans="1:18" ht="27" customHeight="1" x14ac:dyDescent="0.2">
      <c r="A12" s="360" t="str">
        <f>IFERROR(VLOOKUP(7,Sheet5!$A$1:$B$20,2,FALSE),"")</f>
        <v/>
      </c>
      <c r="B12" s="361"/>
      <c r="C12" s="362"/>
      <c r="D12" s="363"/>
      <c r="E12" s="155" t="str">
        <f t="shared" si="0"/>
        <v>（   歳）</v>
      </c>
      <c r="F12" s="154"/>
      <c r="G12" s="153"/>
      <c r="H12" s="152">
        <v>0</v>
      </c>
      <c r="I12" s="364"/>
      <c r="J12" s="364"/>
      <c r="K12" s="364"/>
      <c r="L12" s="364"/>
      <c r="M12" s="364"/>
      <c r="N12" s="364"/>
      <c r="O12" s="364"/>
      <c r="P12" s="364"/>
      <c r="Q12" s="364"/>
      <c r="R12" s="365"/>
    </row>
    <row r="13" spans="1:18" ht="27" customHeight="1" x14ac:dyDescent="0.2">
      <c r="A13" s="360" t="str">
        <f>IFERROR(VLOOKUP(8,Sheet5!$A$1:$B$20,2,FALSE),"")</f>
        <v/>
      </c>
      <c r="B13" s="361"/>
      <c r="C13" s="362"/>
      <c r="D13" s="363"/>
      <c r="E13" s="155" t="str">
        <f t="shared" si="0"/>
        <v>（   歳）</v>
      </c>
      <c r="F13" s="154"/>
      <c r="G13" s="153"/>
      <c r="H13" s="152">
        <v>0</v>
      </c>
      <c r="I13" s="364"/>
      <c r="J13" s="364"/>
      <c r="K13" s="364"/>
      <c r="L13" s="364"/>
      <c r="M13" s="364"/>
      <c r="N13" s="364"/>
      <c r="O13" s="364"/>
      <c r="P13" s="364"/>
      <c r="Q13" s="364"/>
      <c r="R13" s="365"/>
    </row>
    <row r="14" spans="1:18" ht="27" customHeight="1" x14ac:dyDescent="0.2">
      <c r="A14" s="360" t="str">
        <f>IFERROR(VLOOKUP(9,Sheet5!$A$1:$B$20,2,FALSE),"")</f>
        <v/>
      </c>
      <c r="B14" s="361"/>
      <c r="C14" s="362"/>
      <c r="D14" s="363"/>
      <c r="E14" s="155" t="str">
        <f t="shared" si="0"/>
        <v>（   歳）</v>
      </c>
      <c r="F14" s="154"/>
      <c r="G14" s="153"/>
      <c r="H14" s="152">
        <v>0</v>
      </c>
      <c r="I14" s="364"/>
      <c r="J14" s="364"/>
      <c r="K14" s="364"/>
      <c r="L14" s="364"/>
      <c r="M14" s="364"/>
      <c r="N14" s="364"/>
      <c r="O14" s="364"/>
      <c r="P14" s="364"/>
      <c r="Q14" s="364"/>
      <c r="R14" s="365"/>
    </row>
    <row r="15" spans="1:18" ht="27" customHeight="1" x14ac:dyDescent="0.2">
      <c r="A15" s="360" t="str">
        <f>IFERROR(VLOOKUP(10,Sheet5!$A$1:$B$20,2,FALSE),"")</f>
        <v/>
      </c>
      <c r="B15" s="361"/>
      <c r="C15" s="362"/>
      <c r="D15" s="363"/>
      <c r="E15" s="155" t="str">
        <f t="shared" si="0"/>
        <v>（   歳）</v>
      </c>
      <c r="F15" s="154"/>
      <c r="G15" s="153"/>
      <c r="H15" s="152">
        <v>0</v>
      </c>
      <c r="I15" s="364"/>
      <c r="J15" s="364"/>
      <c r="K15" s="364"/>
      <c r="L15" s="364"/>
      <c r="M15" s="364"/>
      <c r="N15" s="364"/>
      <c r="O15" s="364"/>
      <c r="P15" s="364"/>
      <c r="Q15" s="364"/>
      <c r="R15" s="365"/>
    </row>
    <row r="16" spans="1:18" ht="27" customHeight="1" x14ac:dyDescent="0.2">
      <c r="A16" s="360" t="str">
        <f>IFERROR(VLOOKUP(11,Sheet5!$A$1:$B$20,2,FALSE),"")</f>
        <v/>
      </c>
      <c r="B16" s="361"/>
      <c r="C16" s="362"/>
      <c r="D16" s="363"/>
      <c r="E16" s="155" t="str">
        <f t="shared" si="0"/>
        <v>（   歳）</v>
      </c>
      <c r="F16" s="154"/>
      <c r="G16" s="153"/>
      <c r="H16" s="152"/>
      <c r="I16" s="364"/>
      <c r="J16" s="364"/>
      <c r="K16" s="364"/>
      <c r="L16" s="364"/>
      <c r="M16" s="364"/>
      <c r="N16" s="364"/>
      <c r="O16" s="364"/>
      <c r="P16" s="364"/>
      <c r="Q16" s="364"/>
      <c r="R16" s="365"/>
    </row>
    <row r="17" spans="1:18" ht="27" customHeight="1" thickBot="1" x14ac:dyDescent="0.25">
      <c r="A17" s="354" t="str">
        <f>IFERROR(VLOOKUP(112,Sheet5!$A$1:$B$20,2,FALSE),"")</f>
        <v/>
      </c>
      <c r="B17" s="355"/>
      <c r="C17" s="356"/>
      <c r="D17" s="357"/>
      <c r="E17" s="151" t="str">
        <f t="shared" si="0"/>
        <v>（   歳）</v>
      </c>
      <c r="F17" s="150"/>
      <c r="G17" s="149"/>
      <c r="H17" s="148"/>
      <c r="I17" s="358"/>
      <c r="J17" s="358"/>
      <c r="K17" s="358"/>
      <c r="L17" s="358"/>
      <c r="M17" s="358"/>
      <c r="N17" s="358"/>
      <c r="O17" s="358"/>
      <c r="P17" s="358"/>
      <c r="Q17" s="358"/>
      <c r="R17" s="359"/>
    </row>
    <row r="18" spans="1:18" ht="13.5" customHeight="1" x14ac:dyDescent="0.2"/>
    <row r="19" spans="1:18" ht="18.75" customHeight="1" x14ac:dyDescent="0.2">
      <c r="A19" s="163" t="s">
        <v>163</v>
      </c>
      <c r="B19" s="117" t="s">
        <v>145</v>
      </c>
    </row>
    <row r="20" spans="1:18" ht="18.75" customHeight="1" x14ac:dyDescent="0.2">
      <c r="A20" s="147">
        <v>2</v>
      </c>
      <c r="B20" s="117" t="s">
        <v>144</v>
      </c>
    </row>
    <row r="21" spans="1:18" ht="18.75" customHeight="1" x14ac:dyDescent="0.2">
      <c r="A21" s="117"/>
      <c r="B21" s="117" t="s">
        <v>143</v>
      </c>
    </row>
    <row r="22" spans="1:18" ht="18.75" customHeight="1" x14ac:dyDescent="0.2">
      <c r="A22" s="117">
        <v>3</v>
      </c>
      <c r="B22" s="117" t="s">
        <v>142</v>
      </c>
    </row>
    <row r="23" spans="1:18" ht="18.75" customHeight="1" x14ac:dyDescent="0.2">
      <c r="A23" s="117"/>
      <c r="B23" s="117" t="s">
        <v>141</v>
      </c>
    </row>
    <row r="25" spans="1:18" ht="18.75" customHeight="1" thickBot="1" x14ac:dyDescent="0.25">
      <c r="F25" s="146" t="s">
        <v>140</v>
      </c>
      <c r="G25" s="146"/>
      <c r="H25" s="146"/>
      <c r="I25" s="141"/>
      <c r="J25" s="141"/>
      <c r="K25" s="141"/>
      <c r="L25" s="141"/>
      <c r="M25" s="141"/>
      <c r="N25" s="145" t="s">
        <v>139</v>
      </c>
      <c r="O25" s="145"/>
      <c r="P25" s="145"/>
      <c r="Q25" s="145"/>
      <c r="R25" s="145"/>
    </row>
    <row r="26" spans="1:18" ht="3.75" customHeight="1" thickTop="1" x14ac:dyDescent="0.2"/>
    <row r="27" spans="1:18" ht="13.5" customHeight="1" thickBot="1" x14ac:dyDescent="0.3">
      <c r="A27" s="384" t="s">
        <v>113</v>
      </c>
      <c r="B27" s="384"/>
      <c r="C27" s="386">
        <f>利用証明書!$D$3</f>
        <v>0</v>
      </c>
      <c r="D27" s="386"/>
      <c r="E27" s="386"/>
      <c r="F27" s="386"/>
      <c r="G27" s="386"/>
      <c r="H27" s="161"/>
      <c r="I27" s="160"/>
      <c r="J27" s="388" t="s">
        <v>158</v>
      </c>
      <c r="K27" s="388"/>
      <c r="L27" s="388"/>
      <c r="M27" s="388"/>
      <c r="N27" s="388"/>
      <c r="O27" s="388"/>
      <c r="P27" s="160"/>
      <c r="Q27" s="160"/>
      <c r="R27" s="160"/>
    </row>
    <row r="28" spans="1:18" ht="13.5" customHeight="1" x14ac:dyDescent="0.25">
      <c r="A28" s="385"/>
      <c r="B28" s="385"/>
      <c r="C28" s="387"/>
      <c r="D28" s="387"/>
      <c r="E28" s="387"/>
      <c r="F28" s="387"/>
      <c r="G28" s="387"/>
      <c r="H28" s="161"/>
      <c r="I28" s="160"/>
      <c r="J28" s="388"/>
      <c r="K28" s="388"/>
      <c r="L28" s="388"/>
      <c r="M28" s="388"/>
      <c r="N28" s="388"/>
      <c r="O28" s="388"/>
      <c r="P28" s="389" t="s">
        <v>157</v>
      </c>
      <c r="Q28" s="391">
        <f>Q2</f>
        <v>44545</v>
      </c>
      <c r="R28" s="392"/>
    </row>
    <row r="29" spans="1:18" ht="13.8" thickBot="1" x14ac:dyDescent="0.25">
      <c r="D29" s="159"/>
      <c r="E29" s="159"/>
      <c r="F29" s="159"/>
      <c r="G29" s="159"/>
      <c r="H29" s="159"/>
      <c r="I29" s="159"/>
      <c r="J29" s="159"/>
      <c r="K29" s="159"/>
      <c r="L29" s="159"/>
      <c r="M29" s="159"/>
      <c r="N29" s="159"/>
      <c r="O29" s="159"/>
      <c r="P29" s="390"/>
      <c r="Q29" s="393"/>
      <c r="R29" s="394"/>
    </row>
    <row r="30" spans="1:18" ht="22.5" customHeight="1" x14ac:dyDescent="0.2">
      <c r="A30" s="395" t="s">
        <v>156</v>
      </c>
      <c r="B30" s="371"/>
      <c r="C30" s="366" t="s">
        <v>155</v>
      </c>
      <c r="D30" s="397"/>
      <c r="E30" s="367"/>
      <c r="F30" s="398" t="s">
        <v>154</v>
      </c>
      <c r="G30" s="158" t="s">
        <v>153</v>
      </c>
      <c r="H30" s="398" t="s">
        <v>152</v>
      </c>
      <c r="I30" s="400" t="s">
        <v>151</v>
      </c>
      <c r="J30" s="400"/>
      <c r="K30" s="400"/>
      <c r="L30" s="401"/>
      <c r="M30" s="366" t="s">
        <v>150</v>
      </c>
      <c r="N30" s="367"/>
      <c r="O30" s="370" t="s">
        <v>149</v>
      </c>
      <c r="P30" s="371"/>
      <c r="Q30" s="371"/>
      <c r="R30" s="372"/>
    </row>
    <row r="31" spans="1:18" ht="22.5" customHeight="1" thickBot="1" x14ac:dyDescent="0.25">
      <c r="A31" s="396"/>
      <c r="B31" s="374"/>
      <c r="C31" s="368"/>
      <c r="D31" s="376"/>
      <c r="E31" s="369"/>
      <c r="F31" s="399"/>
      <c r="G31" s="157" t="s">
        <v>148</v>
      </c>
      <c r="H31" s="399"/>
      <c r="I31" s="376" t="s">
        <v>147</v>
      </c>
      <c r="J31" s="376"/>
      <c r="K31" s="377" t="s">
        <v>146</v>
      </c>
      <c r="L31" s="378"/>
      <c r="M31" s="368"/>
      <c r="N31" s="369"/>
      <c r="O31" s="373"/>
      <c r="P31" s="374"/>
      <c r="Q31" s="374"/>
      <c r="R31" s="375"/>
    </row>
    <row r="32" spans="1:18" ht="27" customHeight="1" x14ac:dyDescent="0.2">
      <c r="A32" s="379" t="str">
        <f>IFERROR(VLOOKUP(13,Sheet5!$A$1:$B$20,2,FALSE),"")</f>
        <v/>
      </c>
      <c r="B32" s="380"/>
      <c r="C32" s="362"/>
      <c r="D32" s="363"/>
      <c r="E32" s="155" t="str">
        <f t="shared" ref="E32:E43" si="1">IF(OR(C32=0,C32=""),"（   歳）",INT(YEARFRAC($Q$2,C32)))</f>
        <v>（   歳）</v>
      </c>
      <c r="F32" s="154"/>
      <c r="G32" s="154"/>
      <c r="H32" s="156">
        <v>0</v>
      </c>
      <c r="I32" s="381"/>
      <c r="J32" s="381"/>
      <c r="K32" s="382"/>
      <c r="L32" s="382"/>
      <c r="M32" s="381"/>
      <c r="N32" s="381"/>
      <c r="O32" s="382"/>
      <c r="P32" s="382"/>
      <c r="Q32" s="382"/>
      <c r="R32" s="383"/>
    </row>
    <row r="33" spans="1:18" ht="27" customHeight="1" x14ac:dyDescent="0.2">
      <c r="A33" s="360" t="str">
        <f>IFERROR(VLOOKUP(14,Sheet5!$A$1:$B$20,2,FALSE),"")</f>
        <v/>
      </c>
      <c r="B33" s="361"/>
      <c r="C33" s="362"/>
      <c r="D33" s="363"/>
      <c r="E33" s="155" t="str">
        <f t="shared" si="1"/>
        <v>（   歳）</v>
      </c>
      <c r="F33" s="154"/>
      <c r="G33" s="153"/>
      <c r="H33" s="152">
        <v>0</v>
      </c>
      <c r="I33" s="364"/>
      <c r="J33" s="364"/>
      <c r="K33" s="364"/>
      <c r="L33" s="364"/>
      <c r="M33" s="364"/>
      <c r="N33" s="364"/>
      <c r="O33" s="364"/>
      <c r="P33" s="364"/>
      <c r="Q33" s="364"/>
      <c r="R33" s="365"/>
    </row>
    <row r="34" spans="1:18" ht="27" customHeight="1" x14ac:dyDescent="0.2">
      <c r="A34" s="360" t="str">
        <f>IFERROR(VLOOKUP(15,Sheet5!$A$1:$B$20,2,FALSE),"")</f>
        <v/>
      </c>
      <c r="B34" s="361"/>
      <c r="C34" s="362"/>
      <c r="D34" s="363"/>
      <c r="E34" s="155" t="str">
        <f t="shared" si="1"/>
        <v>（   歳）</v>
      </c>
      <c r="F34" s="154"/>
      <c r="G34" s="153"/>
      <c r="H34" s="152">
        <v>0</v>
      </c>
      <c r="I34" s="364"/>
      <c r="J34" s="364"/>
      <c r="K34" s="364"/>
      <c r="L34" s="364"/>
      <c r="M34" s="364"/>
      <c r="N34" s="364"/>
      <c r="O34" s="364"/>
      <c r="P34" s="364"/>
      <c r="Q34" s="364"/>
      <c r="R34" s="365"/>
    </row>
    <row r="35" spans="1:18" ht="27" customHeight="1" x14ac:dyDescent="0.2">
      <c r="A35" s="360" t="str">
        <f>IFERROR(VLOOKUP(16,Sheet5!$A$1:$B$20,2,FALSE),"")</f>
        <v/>
      </c>
      <c r="B35" s="361"/>
      <c r="C35" s="362"/>
      <c r="D35" s="363"/>
      <c r="E35" s="155" t="str">
        <f t="shared" si="1"/>
        <v>（   歳）</v>
      </c>
      <c r="F35" s="154"/>
      <c r="G35" s="153"/>
      <c r="H35" s="152">
        <v>0</v>
      </c>
      <c r="I35" s="364"/>
      <c r="J35" s="364"/>
      <c r="K35" s="364"/>
      <c r="L35" s="364"/>
      <c r="M35" s="364"/>
      <c r="N35" s="364"/>
      <c r="O35" s="364"/>
      <c r="P35" s="364"/>
      <c r="Q35" s="364"/>
      <c r="R35" s="365"/>
    </row>
    <row r="36" spans="1:18" ht="27" customHeight="1" x14ac:dyDescent="0.2">
      <c r="A36" s="360" t="str">
        <f>IFERROR(VLOOKUP(17,Sheet5!$A$1:$B$20,2,FALSE),"")</f>
        <v/>
      </c>
      <c r="B36" s="361"/>
      <c r="C36" s="362"/>
      <c r="D36" s="363"/>
      <c r="E36" s="155" t="str">
        <f t="shared" si="1"/>
        <v>（   歳）</v>
      </c>
      <c r="F36" s="154"/>
      <c r="G36" s="153"/>
      <c r="H36" s="152">
        <v>0</v>
      </c>
      <c r="I36" s="364"/>
      <c r="J36" s="364"/>
      <c r="K36" s="364"/>
      <c r="L36" s="364"/>
      <c r="M36" s="364"/>
      <c r="N36" s="364"/>
      <c r="O36" s="364"/>
      <c r="P36" s="364"/>
      <c r="Q36" s="364"/>
      <c r="R36" s="365"/>
    </row>
    <row r="37" spans="1:18" ht="27" customHeight="1" x14ac:dyDescent="0.2">
      <c r="A37" s="360" t="str">
        <f>IFERROR(VLOOKUP(18,Sheet5!$A$1:$B$20,2,FALSE),"")</f>
        <v/>
      </c>
      <c r="B37" s="361"/>
      <c r="C37" s="362"/>
      <c r="D37" s="363"/>
      <c r="E37" s="155" t="str">
        <f t="shared" si="1"/>
        <v>（   歳）</v>
      </c>
      <c r="F37" s="154"/>
      <c r="G37" s="153"/>
      <c r="H37" s="152">
        <v>0</v>
      </c>
      <c r="I37" s="364"/>
      <c r="J37" s="364"/>
      <c r="K37" s="364"/>
      <c r="L37" s="364"/>
      <c r="M37" s="364"/>
      <c r="N37" s="364"/>
      <c r="O37" s="364"/>
      <c r="P37" s="364"/>
      <c r="Q37" s="364"/>
      <c r="R37" s="365"/>
    </row>
    <row r="38" spans="1:18" ht="27" customHeight="1" x14ac:dyDescent="0.2">
      <c r="A38" s="360" t="str">
        <f>IFERROR(VLOOKUP(19,Sheet5!$A$1:$B$20,2,FALSE),"")</f>
        <v/>
      </c>
      <c r="B38" s="361"/>
      <c r="C38" s="362"/>
      <c r="D38" s="363"/>
      <c r="E38" s="155" t="str">
        <f t="shared" si="1"/>
        <v>（   歳）</v>
      </c>
      <c r="F38" s="154"/>
      <c r="G38" s="153"/>
      <c r="H38" s="152">
        <v>0</v>
      </c>
      <c r="I38" s="364"/>
      <c r="J38" s="364"/>
      <c r="K38" s="364"/>
      <c r="L38" s="364"/>
      <c r="M38" s="364"/>
      <c r="N38" s="364"/>
      <c r="O38" s="364"/>
      <c r="P38" s="364"/>
      <c r="Q38" s="364"/>
      <c r="R38" s="365"/>
    </row>
    <row r="39" spans="1:18" ht="27" customHeight="1" x14ac:dyDescent="0.2">
      <c r="A39" s="360" t="str">
        <f>IFERROR(VLOOKUP(20,Sheet5!$A$1:$B$20,2,FALSE),"")</f>
        <v/>
      </c>
      <c r="B39" s="361"/>
      <c r="C39" s="362"/>
      <c r="D39" s="363"/>
      <c r="E39" s="155" t="str">
        <f t="shared" si="1"/>
        <v>（   歳）</v>
      </c>
      <c r="F39" s="154"/>
      <c r="G39" s="153"/>
      <c r="H39" s="152">
        <v>0</v>
      </c>
      <c r="I39" s="364"/>
      <c r="J39" s="364"/>
      <c r="K39" s="364"/>
      <c r="L39" s="364"/>
      <c r="M39" s="364"/>
      <c r="N39" s="364"/>
      <c r="O39" s="364"/>
      <c r="P39" s="364"/>
      <c r="Q39" s="364"/>
      <c r="R39" s="365"/>
    </row>
    <row r="40" spans="1:18" ht="27" customHeight="1" x14ac:dyDescent="0.2">
      <c r="A40" s="360"/>
      <c r="B40" s="361"/>
      <c r="C40" s="362"/>
      <c r="D40" s="363"/>
      <c r="E40" s="155" t="str">
        <f t="shared" si="1"/>
        <v>（   歳）</v>
      </c>
      <c r="F40" s="154"/>
      <c r="G40" s="153"/>
      <c r="H40" s="152">
        <v>0</v>
      </c>
      <c r="I40" s="364"/>
      <c r="J40" s="364"/>
      <c r="K40" s="364"/>
      <c r="L40" s="364"/>
      <c r="M40" s="364"/>
      <c r="N40" s="364"/>
      <c r="O40" s="364"/>
      <c r="P40" s="364"/>
      <c r="Q40" s="364"/>
      <c r="R40" s="365"/>
    </row>
    <row r="41" spans="1:18" ht="27" customHeight="1" x14ac:dyDescent="0.2">
      <c r="A41" s="360"/>
      <c r="B41" s="361"/>
      <c r="C41" s="362"/>
      <c r="D41" s="363"/>
      <c r="E41" s="155" t="str">
        <f t="shared" si="1"/>
        <v>（   歳）</v>
      </c>
      <c r="F41" s="154"/>
      <c r="G41" s="153"/>
      <c r="H41" s="152">
        <v>0</v>
      </c>
      <c r="I41" s="364"/>
      <c r="J41" s="364"/>
      <c r="K41" s="364"/>
      <c r="L41" s="364"/>
      <c r="M41" s="364"/>
      <c r="N41" s="364"/>
      <c r="O41" s="364"/>
      <c r="P41" s="364"/>
      <c r="Q41" s="364"/>
      <c r="R41" s="365"/>
    </row>
    <row r="42" spans="1:18" ht="27" customHeight="1" x14ac:dyDescent="0.2">
      <c r="A42" s="360"/>
      <c r="B42" s="361"/>
      <c r="C42" s="362"/>
      <c r="D42" s="363"/>
      <c r="E42" s="155" t="str">
        <f t="shared" si="1"/>
        <v>（   歳）</v>
      </c>
      <c r="F42" s="154"/>
      <c r="G42" s="153"/>
      <c r="H42" s="152"/>
      <c r="I42" s="364"/>
      <c r="J42" s="364"/>
      <c r="K42" s="364"/>
      <c r="L42" s="364"/>
      <c r="M42" s="364"/>
      <c r="N42" s="364"/>
      <c r="O42" s="364"/>
      <c r="P42" s="364"/>
      <c r="Q42" s="364"/>
      <c r="R42" s="365"/>
    </row>
    <row r="43" spans="1:18" ht="27" customHeight="1" thickBot="1" x14ac:dyDescent="0.25">
      <c r="A43" s="354"/>
      <c r="B43" s="355"/>
      <c r="C43" s="356"/>
      <c r="D43" s="357"/>
      <c r="E43" s="151" t="str">
        <f t="shared" si="1"/>
        <v>（   歳）</v>
      </c>
      <c r="F43" s="150"/>
      <c r="G43" s="149"/>
      <c r="H43" s="148"/>
      <c r="I43" s="358"/>
      <c r="J43" s="358"/>
      <c r="K43" s="358"/>
      <c r="L43" s="358"/>
      <c r="M43" s="358"/>
      <c r="N43" s="358"/>
      <c r="O43" s="358"/>
      <c r="P43" s="358"/>
      <c r="Q43" s="358"/>
      <c r="R43" s="359"/>
    </row>
    <row r="45" spans="1:18" ht="18.75" customHeight="1" x14ac:dyDescent="0.2">
      <c r="A45" s="163" t="s">
        <v>163</v>
      </c>
      <c r="B45" s="117" t="s">
        <v>145</v>
      </c>
    </row>
    <row r="46" spans="1:18" ht="18.75" customHeight="1" x14ac:dyDescent="0.2">
      <c r="A46" s="147">
        <v>2</v>
      </c>
      <c r="B46" s="117" t="s">
        <v>144</v>
      </c>
    </row>
    <row r="47" spans="1:18" ht="18.75" customHeight="1" x14ac:dyDescent="0.2">
      <c r="A47" s="117"/>
      <c r="B47" s="117" t="s">
        <v>143</v>
      </c>
    </row>
    <row r="48" spans="1:18" ht="18.75" customHeight="1" x14ac:dyDescent="0.2">
      <c r="A48" s="117">
        <v>3</v>
      </c>
      <c r="B48" s="117" t="s">
        <v>142</v>
      </c>
    </row>
    <row r="49" spans="1:18" ht="18.75" customHeight="1" x14ac:dyDescent="0.2">
      <c r="A49" s="117"/>
      <c r="B49" s="117" t="s">
        <v>141</v>
      </c>
    </row>
    <row r="51" spans="1:18" ht="18.75" customHeight="1" thickBot="1" x14ac:dyDescent="0.25">
      <c r="F51" s="146" t="s">
        <v>140</v>
      </c>
      <c r="G51" s="146"/>
      <c r="H51" s="146"/>
      <c r="I51" s="141"/>
      <c r="J51" s="141"/>
      <c r="K51" s="141"/>
      <c r="L51" s="141"/>
      <c r="M51" s="141"/>
      <c r="N51" s="145" t="s">
        <v>139</v>
      </c>
      <c r="O51" s="145"/>
      <c r="P51" s="145"/>
      <c r="Q51" s="145"/>
      <c r="R51" s="145"/>
    </row>
    <row r="52" spans="1:18" ht="13.8" thickTop="1" x14ac:dyDescent="0.2"/>
  </sheetData>
  <mergeCells count="172">
    <mergeCell ref="I8:J8"/>
    <mergeCell ref="I9:J9"/>
    <mergeCell ref="K5:L5"/>
    <mergeCell ref="A7:B7"/>
    <mergeCell ref="A6:B6"/>
    <mergeCell ref="C6:D6"/>
    <mergeCell ref="A4:B5"/>
    <mergeCell ref="C4:E5"/>
    <mergeCell ref="J1:O2"/>
    <mergeCell ref="I4:L4"/>
    <mergeCell ref="K7:L7"/>
    <mergeCell ref="M4:N5"/>
    <mergeCell ref="I7:J7"/>
    <mergeCell ref="O4:R5"/>
    <mergeCell ref="I6:J6"/>
    <mergeCell ref="K6:L6"/>
    <mergeCell ref="I5:J5"/>
    <mergeCell ref="A9:B9"/>
    <mergeCell ref="C7:D7"/>
    <mergeCell ref="C8:D8"/>
    <mergeCell ref="C9:D9"/>
    <mergeCell ref="F4:F5"/>
    <mergeCell ref="H4:H5"/>
    <mergeCell ref="A8:B8"/>
    <mergeCell ref="C17:D17"/>
    <mergeCell ref="C10:D10"/>
    <mergeCell ref="C11:D11"/>
    <mergeCell ref="C12:D12"/>
    <mergeCell ref="C13:D13"/>
    <mergeCell ref="A15:B15"/>
    <mergeCell ref="A1:B2"/>
    <mergeCell ref="C1:G2"/>
    <mergeCell ref="A16:B16"/>
    <mergeCell ref="A17:B17"/>
    <mergeCell ref="A10:B10"/>
    <mergeCell ref="A11:B11"/>
    <mergeCell ref="A12:B12"/>
    <mergeCell ref="A13:B13"/>
    <mergeCell ref="I10:J10"/>
    <mergeCell ref="I11:J11"/>
    <mergeCell ref="I12:J12"/>
    <mergeCell ref="I13:J13"/>
    <mergeCell ref="A14:B14"/>
    <mergeCell ref="C14:D14"/>
    <mergeCell ref="O16:R16"/>
    <mergeCell ref="O14:R14"/>
    <mergeCell ref="O17:R17"/>
    <mergeCell ref="M17:N17"/>
    <mergeCell ref="M16:N16"/>
    <mergeCell ref="O11:R11"/>
    <mergeCell ref="O12:R12"/>
    <mergeCell ref="O13:R13"/>
    <mergeCell ref="K17:L17"/>
    <mergeCell ref="K14:L14"/>
    <mergeCell ref="I14:J14"/>
    <mergeCell ref="I15:J15"/>
    <mergeCell ref="I16:J16"/>
    <mergeCell ref="I17:J17"/>
    <mergeCell ref="K16:L16"/>
    <mergeCell ref="K15:L15"/>
    <mergeCell ref="C15:D15"/>
    <mergeCell ref="C16:D16"/>
    <mergeCell ref="O6:R6"/>
    <mergeCell ref="O7:R7"/>
    <mergeCell ref="M14:N14"/>
    <mergeCell ref="M15:N15"/>
    <mergeCell ref="O15:R15"/>
    <mergeCell ref="M6:N6"/>
    <mergeCell ref="M7:N7"/>
    <mergeCell ref="P2:P3"/>
    <mergeCell ref="K10:L10"/>
    <mergeCell ref="K11:L11"/>
    <mergeCell ref="O8:R8"/>
    <mergeCell ref="M9:N9"/>
    <mergeCell ref="Q2:R3"/>
    <mergeCell ref="M8:N8"/>
    <mergeCell ref="K12:L12"/>
    <mergeCell ref="K13:L13"/>
    <mergeCell ref="M10:N10"/>
    <mergeCell ref="M11:N11"/>
    <mergeCell ref="M12:N12"/>
    <mergeCell ref="M13:N13"/>
    <mergeCell ref="K8:L8"/>
    <mergeCell ref="K9:L9"/>
    <mergeCell ref="O9:R9"/>
    <mergeCell ref="O10:R10"/>
    <mergeCell ref="A27:B28"/>
    <mergeCell ref="C27:G28"/>
    <mergeCell ref="J27:O28"/>
    <mergeCell ref="P28:P29"/>
    <mergeCell ref="Q28:R29"/>
    <mergeCell ref="A30:B31"/>
    <mergeCell ref="C30:E31"/>
    <mergeCell ref="F30:F31"/>
    <mergeCell ref="H30:H31"/>
    <mergeCell ref="I30:L30"/>
    <mergeCell ref="A33:B33"/>
    <mergeCell ref="C33:D33"/>
    <mergeCell ref="I33:J33"/>
    <mergeCell ref="K33:L33"/>
    <mergeCell ref="M33:N33"/>
    <mergeCell ref="O33:R33"/>
    <mergeCell ref="M30:N31"/>
    <mergeCell ref="O30:R31"/>
    <mergeCell ref="I31:J31"/>
    <mergeCell ref="K31:L31"/>
    <mergeCell ref="A32:B32"/>
    <mergeCell ref="C32:D32"/>
    <mergeCell ref="I32:J32"/>
    <mergeCell ref="K32:L32"/>
    <mergeCell ref="M32:N32"/>
    <mergeCell ref="O32:R32"/>
    <mergeCell ref="A35:B35"/>
    <mergeCell ref="C35:D35"/>
    <mergeCell ref="I35:J35"/>
    <mergeCell ref="K35:L35"/>
    <mergeCell ref="M35:N35"/>
    <mergeCell ref="O35:R35"/>
    <mergeCell ref="A34:B34"/>
    <mergeCell ref="C34:D34"/>
    <mergeCell ref="I34:J34"/>
    <mergeCell ref="K34:L34"/>
    <mergeCell ref="M34:N34"/>
    <mergeCell ref="O34:R34"/>
    <mergeCell ref="A37:B37"/>
    <mergeCell ref="C37:D37"/>
    <mergeCell ref="I37:J37"/>
    <mergeCell ref="K37:L37"/>
    <mergeCell ref="M37:N37"/>
    <mergeCell ref="O37:R37"/>
    <mergeCell ref="A36:B36"/>
    <mergeCell ref="C36:D36"/>
    <mergeCell ref="I36:J36"/>
    <mergeCell ref="K36:L36"/>
    <mergeCell ref="M36:N36"/>
    <mergeCell ref="O36:R36"/>
    <mergeCell ref="A39:B39"/>
    <mergeCell ref="C39:D39"/>
    <mergeCell ref="I39:J39"/>
    <mergeCell ref="K39:L39"/>
    <mergeCell ref="M39:N39"/>
    <mergeCell ref="O39:R39"/>
    <mergeCell ref="A38:B38"/>
    <mergeCell ref="C38:D38"/>
    <mergeCell ref="I38:J38"/>
    <mergeCell ref="K38:L38"/>
    <mergeCell ref="M38:N38"/>
    <mergeCell ref="O38:R38"/>
    <mergeCell ref="A41:B41"/>
    <mergeCell ref="C41:D41"/>
    <mergeCell ref="I41:J41"/>
    <mergeCell ref="K41:L41"/>
    <mergeCell ref="M41:N41"/>
    <mergeCell ref="O41:R41"/>
    <mergeCell ref="A40:B40"/>
    <mergeCell ref="C40:D40"/>
    <mergeCell ref="I40:J40"/>
    <mergeCell ref="K40:L40"/>
    <mergeCell ref="M40:N40"/>
    <mergeCell ref="O40:R40"/>
    <mergeCell ref="A43:B43"/>
    <mergeCell ref="C43:D43"/>
    <mergeCell ref="I43:J43"/>
    <mergeCell ref="K43:L43"/>
    <mergeCell ref="M43:N43"/>
    <mergeCell ref="O43:R43"/>
    <mergeCell ref="A42:B42"/>
    <mergeCell ref="C42:D42"/>
    <mergeCell ref="I42:J42"/>
    <mergeCell ref="K42:L42"/>
    <mergeCell ref="M42:N42"/>
    <mergeCell ref="O42:R42"/>
  </mergeCells>
  <phoneticPr fontId="3"/>
  <dataValidations count="2">
    <dataValidation type="list" allowBlank="1" showInputMessage="1" showErrorMessage="1" sqref="I6:J17 I32:J43" xr:uid="{00000000-0002-0000-0600-000000000000}">
      <formula1>"生徒手帳,保険証"</formula1>
    </dataValidation>
    <dataValidation type="list" allowBlank="1" showInputMessage="1" showErrorMessage="1" sqref="F6:F17 F32:F43" xr:uid="{00000000-0002-0000-0600-000001000000}">
      <formula1>"①,②"</formula1>
    </dataValidation>
  </dataValidation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2"/>
  <sheetViews>
    <sheetView view="pageBreakPreview" zoomScaleNormal="100" zoomScaleSheetLayoutView="100" workbookViewId="0">
      <selection sqref="A1:I2"/>
    </sheetView>
  </sheetViews>
  <sheetFormatPr defaultColWidth="9" defaultRowHeight="13.2" x14ac:dyDescent="0.2"/>
  <cols>
    <col min="1" max="2" width="8.44140625" style="116" customWidth="1"/>
    <col min="3" max="4" width="7.77734375" style="116" customWidth="1"/>
    <col min="5" max="5" width="7.21875" style="116" bestFit="1" customWidth="1"/>
    <col min="6" max="6" width="5.6640625" style="116" customWidth="1"/>
    <col min="7" max="7" width="9.77734375" style="116" customWidth="1"/>
    <col min="8" max="8" width="5.6640625" style="116" customWidth="1"/>
    <col min="9" max="10" width="5" style="116" customWidth="1"/>
    <col min="11" max="12" width="10" style="116" customWidth="1"/>
    <col min="13" max="14" width="7.44140625" style="116" customWidth="1"/>
    <col min="15" max="15" width="9" style="116"/>
    <col min="16" max="18" width="10.6640625" style="116" customWidth="1"/>
    <col min="19" max="16384" width="9" style="116"/>
  </cols>
  <sheetData>
    <row r="1" spans="1:18" ht="13.5" customHeight="1" thickBot="1" x14ac:dyDescent="0.3">
      <c r="A1" s="384" t="s">
        <v>113</v>
      </c>
      <c r="B1" s="384"/>
      <c r="C1" s="386">
        <f>利用証明書!$D$3</f>
        <v>0</v>
      </c>
      <c r="D1" s="386"/>
      <c r="E1" s="386"/>
      <c r="F1" s="386"/>
      <c r="G1" s="386"/>
      <c r="H1" s="161"/>
      <c r="I1" s="160"/>
      <c r="J1" s="388" t="s">
        <v>158</v>
      </c>
      <c r="K1" s="388"/>
      <c r="L1" s="388"/>
      <c r="M1" s="388"/>
      <c r="N1" s="388"/>
      <c r="O1" s="388"/>
      <c r="P1" s="160"/>
      <c r="Q1" s="160"/>
      <c r="R1" s="160"/>
    </row>
    <row r="2" spans="1:18" ht="13.5" customHeight="1" x14ac:dyDescent="0.25">
      <c r="A2" s="385"/>
      <c r="B2" s="385"/>
      <c r="C2" s="387"/>
      <c r="D2" s="387"/>
      <c r="E2" s="387"/>
      <c r="F2" s="387"/>
      <c r="G2" s="387"/>
      <c r="H2" s="161"/>
      <c r="I2" s="160"/>
      <c r="J2" s="388"/>
      <c r="K2" s="388"/>
      <c r="L2" s="388"/>
      <c r="M2" s="388"/>
      <c r="N2" s="388"/>
      <c r="O2" s="388"/>
      <c r="P2" s="389" t="s">
        <v>157</v>
      </c>
      <c r="Q2" s="391">
        <f>利用証明書!$D$9+1</f>
        <v>44546</v>
      </c>
      <c r="R2" s="392"/>
    </row>
    <row r="3" spans="1:18" ht="14.25" customHeight="1" thickBot="1" x14ac:dyDescent="0.25">
      <c r="D3" s="159"/>
      <c r="E3" s="159"/>
      <c r="F3" s="159"/>
      <c r="G3" s="159"/>
      <c r="H3" s="159"/>
      <c r="I3" s="159"/>
      <c r="J3" s="159"/>
      <c r="K3" s="159"/>
      <c r="L3" s="159"/>
      <c r="M3" s="159"/>
      <c r="N3" s="159"/>
      <c r="O3" s="159"/>
      <c r="P3" s="390"/>
      <c r="Q3" s="393"/>
      <c r="R3" s="394"/>
    </row>
    <row r="4" spans="1:18" ht="22.5" customHeight="1" x14ac:dyDescent="0.2">
      <c r="A4" s="395" t="s">
        <v>156</v>
      </c>
      <c r="B4" s="371"/>
      <c r="C4" s="366" t="s">
        <v>155</v>
      </c>
      <c r="D4" s="397"/>
      <c r="E4" s="367"/>
      <c r="F4" s="398" t="s">
        <v>154</v>
      </c>
      <c r="G4" s="158" t="s">
        <v>153</v>
      </c>
      <c r="H4" s="398" t="s">
        <v>152</v>
      </c>
      <c r="I4" s="400" t="s">
        <v>151</v>
      </c>
      <c r="J4" s="400"/>
      <c r="K4" s="400"/>
      <c r="L4" s="401"/>
      <c r="M4" s="366" t="s">
        <v>150</v>
      </c>
      <c r="N4" s="367"/>
      <c r="O4" s="370" t="s">
        <v>149</v>
      </c>
      <c r="P4" s="371"/>
      <c r="Q4" s="371"/>
      <c r="R4" s="372"/>
    </row>
    <row r="5" spans="1:18" ht="22.5" customHeight="1" thickBot="1" x14ac:dyDescent="0.25">
      <c r="A5" s="396"/>
      <c r="B5" s="374"/>
      <c r="C5" s="368"/>
      <c r="D5" s="376"/>
      <c r="E5" s="369"/>
      <c r="F5" s="399"/>
      <c r="G5" s="157" t="s">
        <v>148</v>
      </c>
      <c r="H5" s="399"/>
      <c r="I5" s="376" t="s">
        <v>147</v>
      </c>
      <c r="J5" s="376"/>
      <c r="K5" s="377" t="s">
        <v>146</v>
      </c>
      <c r="L5" s="378"/>
      <c r="M5" s="368"/>
      <c r="N5" s="369"/>
      <c r="O5" s="373"/>
      <c r="P5" s="374"/>
      <c r="Q5" s="374"/>
      <c r="R5" s="375"/>
    </row>
    <row r="6" spans="1:18" ht="27" customHeight="1" x14ac:dyDescent="0.2">
      <c r="A6" s="379" t="str">
        <f>IFERROR(VLOOKUP(1,Sheet5!$A$1:$B$20,2,FALSE),"")</f>
        <v/>
      </c>
      <c r="B6" s="380"/>
      <c r="C6" s="362"/>
      <c r="D6" s="363"/>
      <c r="E6" s="155" t="str">
        <f t="shared" ref="E6:E17" si="0">IF(OR(C6=0,C6=""),"（   歳）",INT(YEARFRAC($Q$2,C6)))</f>
        <v>（   歳）</v>
      </c>
      <c r="F6" s="154"/>
      <c r="G6" s="154"/>
      <c r="H6" s="156">
        <v>0</v>
      </c>
      <c r="I6" s="381"/>
      <c r="J6" s="381"/>
      <c r="K6" s="382"/>
      <c r="L6" s="382"/>
      <c r="M6" s="381"/>
      <c r="N6" s="381"/>
      <c r="O6" s="382"/>
      <c r="P6" s="382"/>
      <c r="Q6" s="382"/>
      <c r="R6" s="383"/>
    </row>
    <row r="7" spans="1:18" ht="27" customHeight="1" x14ac:dyDescent="0.2">
      <c r="A7" s="360" t="str">
        <f>IFERROR(VLOOKUP(2,Sheet5!$A$1:$B$20,2,FALSE),"")</f>
        <v/>
      </c>
      <c r="B7" s="361"/>
      <c r="C7" s="362"/>
      <c r="D7" s="363"/>
      <c r="E7" s="155" t="str">
        <f t="shared" si="0"/>
        <v>（   歳）</v>
      </c>
      <c r="F7" s="154"/>
      <c r="G7" s="153"/>
      <c r="H7" s="152">
        <v>0</v>
      </c>
      <c r="I7" s="364"/>
      <c r="J7" s="364"/>
      <c r="K7" s="364"/>
      <c r="L7" s="364"/>
      <c r="M7" s="364"/>
      <c r="N7" s="364"/>
      <c r="O7" s="364"/>
      <c r="P7" s="364"/>
      <c r="Q7" s="364"/>
      <c r="R7" s="365"/>
    </row>
    <row r="8" spans="1:18" ht="27" customHeight="1" x14ac:dyDescent="0.2">
      <c r="A8" s="360" t="str">
        <f>IFERROR(VLOOKUP(3,Sheet5!$A$1:$B$20,2,FALSE),"")</f>
        <v/>
      </c>
      <c r="B8" s="361"/>
      <c r="C8" s="362"/>
      <c r="D8" s="363"/>
      <c r="E8" s="155" t="str">
        <f t="shared" si="0"/>
        <v>（   歳）</v>
      </c>
      <c r="F8" s="154"/>
      <c r="G8" s="153"/>
      <c r="H8" s="152">
        <v>0</v>
      </c>
      <c r="I8" s="364"/>
      <c r="J8" s="364"/>
      <c r="K8" s="364"/>
      <c r="L8" s="364"/>
      <c r="M8" s="364"/>
      <c r="N8" s="364"/>
      <c r="O8" s="364"/>
      <c r="P8" s="364"/>
      <c r="Q8" s="364"/>
      <c r="R8" s="365"/>
    </row>
    <row r="9" spans="1:18" ht="27" customHeight="1" x14ac:dyDescent="0.2">
      <c r="A9" s="360" t="str">
        <f>IFERROR(VLOOKUP(4,Sheet5!$A$1:$B$20,2,FALSE),"")</f>
        <v/>
      </c>
      <c r="B9" s="361"/>
      <c r="C9" s="362"/>
      <c r="D9" s="363"/>
      <c r="E9" s="155" t="str">
        <f t="shared" si="0"/>
        <v>（   歳）</v>
      </c>
      <c r="F9" s="154"/>
      <c r="G9" s="153"/>
      <c r="H9" s="152">
        <v>0</v>
      </c>
      <c r="I9" s="364"/>
      <c r="J9" s="364"/>
      <c r="K9" s="364"/>
      <c r="L9" s="364"/>
      <c r="M9" s="364"/>
      <c r="N9" s="364"/>
      <c r="O9" s="364"/>
      <c r="P9" s="364"/>
      <c r="Q9" s="364"/>
      <c r="R9" s="365"/>
    </row>
    <row r="10" spans="1:18" ht="27" customHeight="1" x14ac:dyDescent="0.2">
      <c r="A10" s="360" t="str">
        <f>IFERROR(VLOOKUP(5,Sheet5!$A$1:$B$20,2,FALSE),"")</f>
        <v/>
      </c>
      <c r="B10" s="361"/>
      <c r="C10" s="362"/>
      <c r="D10" s="363"/>
      <c r="E10" s="155" t="str">
        <f t="shared" si="0"/>
        <v>（   歳）</v>
      </c>
      <c r="F10" s="154"/>
      <c r="G10" s="153"/>
      <c r="H10" s="152">
        <v>0</v>
      </c>
      <c r="I10" s="364"/>
      <c r="J10" s="364"/>
      <c r="K10" s="364"/>
      <c r="L10" s="364"/>
      <c r="M10" s="364"/>
      <c r="N10" s="364"/>
      <c r="O10" s="364"/>
      <c r="P10" s="364"/>
      <c r="Q10" s="364"/>
      <c r="R10" s="365"/>
    </row>
    <row r="11" spans="1:18" ht="27" customHeight="1" x14ac:dyDescent="0.2">
      <c r="A11" s="360" t="str">
        <f>IFERROR(VLOOKUP(6,Sheet5!$A$1:$B$20,2,FALSE),"")</f>
        <v/>
      </c>
      <c r="B11" s="361"/>
      <c r="C11" s="362"/>
      <c r="D11" s="363"/>
      <c r="E11" s="155" t="str">
        <f t="shared" si="0"/>
        <v>（   歳）</v>
      </c>
      <c r="F11" s="154"/>
      <c r="G11" s="153"/>
      <c r="H11" s="152">
        <v>0</v>
      </c>
      <c r="I11" s="364"/>
      <c r="J11" s="364"/>
      <c r="K11" s="364"/>
      <c r="L11" s="364"/>
      <c r="M11" s="364"/>
      <c r="N11" s="364"/>
      <c r="O11" s="364"/>
      <c r="P11" s="364"/>
      <c r="Q11" s="364"/>
      <c r="R11" s="365"/>
    </row>
    <row r="12" spans="1:18" ht="27" customHeight="1" x14ac:dyDescent="0.2">
      <c r="A12" s="360" t="str">
        <f>IFERROR(VLOOKUP(7,Sheet5!$A$1:$B$20,2,FALSE),"")</f>
        <v/>
      </c>
      <c r="B12" s="361"/>
      <c r="C12" s="362"/>
      <c r="D12" s="363"/>
      <c r="E12" s="155" t="str">
        <f t="shared" si="0"/>
        <v>（   歳）</v>
      </c>
      <c r="F12" s="154"/>
      <c r="G12" s="153"/>
      <c r="H12" s="152">
        <v>0</v>
      </c>
      <c r="I12" s="364"/>
      <c r="J12" s="364"/>
      <c r="K12" s="364"/>
      <c r="L12" s="364"/>
      <c r="M12" s="364"/>
      <c r="N12" s="364"/>
      <c r="O12" s="364"/>
      <c r="P12" s="364"/>
      <c r="Q12" s="364"/>
      <c r="R12" s="365"/>
    </row>
    <row r="13" spans="1:18" ht="27" customHeight="1" x14ac:dyDescent="0.2">
      <c r="A13" s="360" t="str">
        <f>IFERROR(VLOOKUP(8,Sheet5!$A$1:$B$20,2,FALSE),"")</f>
        <v/>
      </c>
      <c r="B13" s="361"/>
      <c r="C13" s="362"/>
      <c r="D13" s="363"/>
      <c r="E13" s="155" t="str">
        <f t="shared" si="0"/>
        <v>（   歳）</v>
      </c>
      <c r="F13" s="154"/>
      <c r="G13" s="153"/>
      <c r="H13" s="152">
        <v>0</v>
      </c>
      <c r="I13" s="364"/>
      <c r="J13" s="364"/>
      <c r="K13" s="364"/>
      <c r="L13" s="364"/>
      <c r="M13" s="364"/>
      <c r="N13" s="364"/>
      <c r="O13" s="364"/>
      <c r="P13" s="364"/>
      <c r="Q13" s="364"/>
      <c r="R13" s="365"/>
    </row>
    <row r="14" spans="1:18" ht="27" customHeight="1" x14ac:dyDescent="0.2">
      <c r="A14" s="360" t="str">
        <f>IFERROR(VLOOKUP(9,Sheet5!$A$1:$B$20,2,FALSE),"")</f>
        <v/>
      </c>
      <c r="B14" s="361"/>
      <c r="C14" s="362"/>
      <c r="D14" s="363"/>
      <c r="E14" s="155" t="str">
        <f t="shared" si="0"/>
        <v>（   歳）</v>
      </c>
      <c r="F14" s="154"/>
      <c r="G14" s="153"/>
      <c r="H14" s="152">
        <v>0</v>
      </c>
      <c r="I14" s="364"/>
      <c r="J14" s="364"/>
      <c r="K14" s="364"/>
      <c r="L14" s="364"/>
      <c r="M14" s="364"/>
      <c r="N14" s="364"/>
      <c r="O14" s="364"/>
      <c r="P14" s="364"/>
      <c r="Q14" s="364"/>
      <c r="R14" s="365"/>
    </row>
    <row r="15" spans="1:18" ht="27" customHeight="1" x14ac:dyDescent="0.2">
      <c r="A15" s="360" t="str">
        <f>IFERROR(VLOOKUP(10,Sheet5!$A$1:$B$20,2,FALSE),"")</f>
        <v/>
      </c>
      <c r="B15" s="361"/>
      <c r="C15" s="362"/>
      <c r="D15" s="363"/>
      <c r="E15" s="155" t="str">
        <f t="shared" si="0"/>
        <v>（   歳）</v>
      </c>
      <c r="F15" s="154"/>
      <c r="G15" s="153"/>
      <c r="H15" s="152">
        <v>0</v>
      </c>
      <c r="I15" s="364"/>
      <c r="J15" s="364"/>
      <c r="K15" s="364"/>
      <c r="L15" s="364"/>
      <c r="M15" s="364"/>
      <c r="N15" s="364"/>
      <c r="O15" s="364"/>
      <c r="P15" s="364"/>
      <c r="Q15" s="364"/>
      <c r="R15" s="365"/>
    </row>
    <row r="16" spans="1:18" ht="27" customHeight="1" x14ac:dyDescent="0.2">
      <c r="A16" s="360" t="str">
        <f>IFERROR(VLOOKUP(11,Sheet5!$A$1:$B$20,2,FALSE),"")</f>
        <v/>
      </c>
      <c r="B16" s="361"/>
      <c r="C16" s="362"/>
      <c r="D16" s="363"/>
      <c r="E16" s="155" t="str">
        <f t="shared" si="0"/>
        <v>（   歳）</v>
      </c>
      <c r="F16" s="154"/>
      <c r="G16" s="153"/>
      <c r="H16" s="152"/>
      <c r="I16" s="364"/>
      <c r="J16" s="364"/>
      <c r="K16" s="364"/>
      <c r="L16" s="364"/>
      <c r="M16" s="364"/>
      <c r="N16" s="364"/>
      <c r="O16" s="364"/>
      <c r="P16" s="364"/>
      <c r="Q16" s="364"/>
      <c r="R16" s="365"/>
    </row>
    <row r="17" spans="1:18" ht="27" customHeight="1" thickBot="1" x14ac:dyDescent="0.25">
      <c r="A17" s="354" t="str">
        <f>IFERROR(VLOOKUP(112,Sheet5!$A$1:$B$20,2,FALSE),"")</f>
        <v/>
      </c>
      <c r="B17" s="355"/>
      <c r="C17" s="356"/>
      <c r="D17" s="357"/>
      <c r="E17" s="151" t="str">
        <f t="shared" si="0"/>
        <v>（   歳）</v>
      </c>
      <c r="F17" s="150"/>
      <c r="G17" s="149"/>
      <c r="H17" s="148"/>
      <c r="I17" s="358"/>
      <c r="J17" s="358"/>
      <c r="K17" s="358"/>
      <c r="L17" s="358"/>
      <c r="M17" s="358"/>
      <c r="N17" s="358"/>
      <c r="O17" s="358"/>
      <c r="P17" s="358"/>
      <c r="Q17" s="358"/>
      <c r="R17" s="359"/>
    </row>
    <row r="18" spans="1:18" ht="13.5" customHeight="1" x14ac:dyDescent="0.2"/>
    <row r="19" spans="1:18" ht="18.75" customHeight="1" x14ac:dyDescent="0.2">
      <c r="A19" s="163" t="s">
        <v>163</v>
      </c>
      <c r="B19" s="117" t="s">
        <v>145</v>
      </c>
    </row>
    <row r="20" spans="1:18" ht="18.75" customHeight="1" x14ac:dyDescent="0.2">
      <c r="A20" s="147">
        <v>2</v>
      </c>
      <c r="B20" s="117" t="s">
        <v>144</v>
      </c>
    </row>
    <row r="21" spans="1:18" ht="18.75" customHeight="1" x14ac:dyDescent="0.2">
      <c r="A21" s="117"/>
      <c r="B21" s="117" t="s">
        <v>143</v>
      </c>
    </row>
    <row r="22" spans="1:18" ht="18.75" customHeight="1" x14ac:dyDescent="0.2">
      <c r="A22" s="117">
        <v>3</v>
      </c>
      <c r="B22" s="117" t="s">
        <v>142</v>
      </c>
    </row>
    <row r="23" spans="1:18" ht="18.75" customHeight="1" x14ac:dyDescent="0.2">
      <c r="A23" s="117"/>
      <c r="B23" s="117" t="s">
        <v>141</v>
      </c>
    </row>
    <row r="25" spans="1:18" ht="18.75" customHeight="1" thickBot="1" x14ac:dyDescent="0.25">
      <c r="F25" s="146" t="s">
        <v>140</v>
      </c>
      <c r="G25" s="146"/>
      <c r="H25" s="146"/>
      <c r="I25" s="141"/>
      <c r="J25" s="141"/>
      <c r="K25" s="141"/>
      <c r="L25" s="141"/>
      <c r="M25" s="141"/>
      <c r="N25" s="145" t="s">
        <v>139</v>
      </c>
      <c r="O25" s="145"/>
      <c r="P25" s="145"/>
      <c r="Q25" s="145"/>
      <c r="R25" s="145"/>
    </row>
    <row r="26" spans="1:18" ht="3.75" customHeight="1" thickTop="1" x14ac:dyDescent="0.2"/>
    <row r="27" spans="1:18" ht="13.5" customHeight="1" thickBot="1" x14ac:dyDescent="0.3">
      <c r="A27" s="384" t="s">
        <v>113</v>
      </c>
      <c r="B27" s="384"/>
      <c r="C27" s="386">
        <f>利用証明書!$D$3</f>
        <v>0</v>
      </c>
      <c r="D27" s="386"/>
      <c r="E27" s="386"/>
      <c r="F27" s="386"/>
      <c r="G27" s="386"/>
      <c r="H27" s="161"/>
      <c r="I27" s="160"/>
      <c r="J27" s="388" t="s">
        <v>158</v>
      </c>
      <c r="K27" s="388"/>
      <c r="L27" s="388"/>
      <c r="M27" s="388"/>
      <c r="N27" s="388"/>
      <c r="O27" s="388"/>
      <c r="P27" s="160"/>
      <c r="Q27" s="160"/>
      <c r="R27" s="160"/>
    </row>
    <row r="28" spans="1:18" ht="13.5" customHeight="1" x14ac:dyDescent="0.25">
      <c r="A28" s="385"/>
      <c r="B28" s="385"/>
      <c r="C28" s="387"/>
      <c r="D28" s="387"/>
      <c r="E28" s="387"/>
      <c r="F28" s="387"/>
      <c r="G28" s="387"/>
      <c r="H28" s="161"/>
      <c r="I28" s="160"/>
      <c r="J28" s="388"/>
      <c r="K28" s="388"/>
      <c r="L28" s="388"/>
      <c r="M28" s="388"/>
      <c r="N28" s="388"/>
      <c r="O28" s="388"/>
      <c r="P28" s="389" t="s">
        <v>157</v>
      </c>
      <c r="Q28" s="391">
        <f>Q2</f>
        <v>44546</v>
      </c>
      <c r="R28" s="392"/>
    </row>
    <row r="29" spans="1:18" ht="13.8" thickBot="1" x14ac:dyDescent="0.25">
      <c r="D29" s="159"/>
      <c r="E29" s="159"/>
      <c r="F29" s="159"/>
      <c r="G29" s="159"/>
      <c r="H29" s="159"/>
      <c r="I29" s="159"/>
      <c r="J29" s="159"/>
      <c r="K29" s="159"/>
      <c r="L29" s="159"/>
      <c r="M29" s="159"/>
      <c r="N29" s="159"/>
      <c r="O29" s="159"/>
      <c r="P29" s="390"/>
      <c r="Q29" s="393"/>
      <c r="R29" s="394"/>
    </row>
    <row r="30" spans="1:18" ht="22.5" customHeight="1" x14ac:dyDescent="0.2">
      <c r="A30" s="395" t="s">
        <v>156</v>
      </c>
      <c r="B30" s="371"/>
      <c r="C30" s="366" t="s">
        <v>155</v>
      </c>
      <c r="D30" s="397"/>
      <c r="E30" s="367"/>
      <c r="F30" s="398" t="s">
        <v>154</v>
      </c>
      <c r="G30" s="158" t="s">
        <v>153</v>
      </c>
      <c r="H30" s="398" t="s">
        <v>152</v>
      </c>
      <c r="I30" s="400" t="s">
        <v>151</v>
      </c>
      <c r="J30" s="400"/>
      <c r="K30" s="400"/>
      <c r="L30" s="401"/>
      <c r="M30" s="366" t="s">
        <v>150</v>
      </c>
      <c r="N30" s="367"/>
      <c r="O30" s="370" t="s">
        <v>149</v>
      </c>
      <c r="P30" s="371"/>
      <c r="Q30" s="371"/>
      <c r="R30" s="372"/>
    </row>
    <row r="31" spans="1:18" ht="22.5" customHeight="1" thickBot="1" x14ac:dyDescent="0.25">
      <c r="A31" s="396"/>
      <c r="B31" s="374"/>
      <c r="C31" s="368"/>
      <c r="D31" s="376"/>
      <c r="E31" s="369"/>
      <c r="F31" s="399"/>
      <c r="G31" s="157" t="s">
        <v>148</v>
      </c>
      <c r="H31" s="399"/>
      <c r="I31" s="376" t="s">
        <v>147</v>
      </c>
      <c r="J31" s="376"/>
      <c r="K31" s="377" t="s">
        <v>146</v>
      </c>
      <c r="L31" s="378"/>
      <c r="M31" s="368"/>
      <c r="N31" s="369"/>
      <c r="O31" s="373"/>
      <c r="P31" s="374"/>
      <c r="Q31" s="374"/>
      <c r="R31" s="375"/>
    </row>
    <row r="32" spans="1:18" ht="27" customHeight="1" x14ac:dyDescent="0.2">
      <c r="A32" s="379" t="str">
        <f>IFERROR(VLOOKUP(13,Sheet5!$A$1:$B$20,2,FALSE),"")</f>
        <v/>
      </c>
      <c r="B32" s="380"/>
      <c r="C32" s="362"/>
      <c r="D32" s="363"/>
      <c r="E32" s="155" t="str">
        <f t="shared" ref="E32:E43" si="1">IF(OR(C32=0,C32=""),"（   歳）",INT(YEARFRAC($Q$2,C32)))</f>
        <v>（   歳）</v>
      </c>
      <c r="F32" s="154"/>
      <c r="G32" s="154"/>
      <c r="H32" s="156">
        <v>0</v>
      </c>
      <c r="I32" s="381"/>
      <c r="J32" s="381"/>
      <c r="K32" s="382"/>
      <c r="L32" s="382"/>
      <c r="M32" s="381"/>
      <c r="N32" s="381"/>
      <c r="O32" s="382"/>
      <c r="P32" s="382"/>
      <c r="Q32" s="382"/>
      <c r="R32" s="383"/>
    </row>
    <row r="33" spans="1:18" ht="27" customHeight="1" x14ac:dyDescent="0.2">
      <c r="A33" s="360" t="str">
        <f>IFERROR(VLOOKUP(14,Sheet5!$A$1:$B$20,2,FALSE),"")</f>
        <v/>
      </c>
      <c r="B33" s="361"/>
      <c r="C33" s="362"/>
      <c r="D33" s="363"/>
      <c r="E33" s="155" t="str">
        <f t="shared" si="1"/>
        <v>（   歳）</v>
      </c>
      <c r="F33" s="154"/>
      <c r="G33" s="153"/>
      <c r="H33" s="152">
        <v>0</v>
      </c>
      <c r="I33" s="364"/>
      <c r="J33" s="364"/>
      <c r="K33" s="364"/>
      <c r="L33" s="364"/>
      <c r="M33" s="364"/>
      <c r="N33" s="364"/>
      <c r="O33" s="364"/>
      <c r="P33" s="364"/>
      <c r="Q33" s="364"/>
      <c r="R33" s="365"/>
    </row>
    <row r="34" spans="1:18" ht="27" customHeight="1" x14ac:dyDescent="0.2">
      <c r="A34" s="360" t="str">
        <f>IFERROR(VLOOKUP(15,Sheet5!$A$1:$B$20,2,FALSE),"")</f>
        <v/>
      </c>
      <c r="B34" s="361"/>
      <c r="C34" s="362"/>
      <c r="D34" s="363"/>
      <c r="E34" s="155" t="str">
        <f t="shared" si="1"/>
        <v>（   歳）</v>
      </c>
      <c r="F34" s="154"/>
      <c r="G34" s="153"/>
      <c r="H34" s="152">
        <v>0</v>
      </c>
      <c r="I34" s="364"/>
      <c r="J34" s="364"/>
      <c r="K34" s="364"/>
      <c r="L34" s="364"/>
      <c r="M34" s="364"/>
      <c r="N34" s="364"/>
      <c r="O34" s="364"/>
      <c r="P34" s="364"/>
      <c r="Q34" s="364"/>
      <c r="R34" s="365"/>
    </row>
    <row r="35" spans="1:18" ht="27" customHeight="1" x14ac:dyDescent="0.2">
      <c r="A35" s="360" t="str">
        <f>IFERROR(VLOOKUP(16,Sheet5!$A$1:$B$20,2,FALSE),"")</f>
        <v/>
      </c>
      <c r="B35" s="361"/>
      <c r="C35" s="362"/>
      <c r="D35" s="363"/>
      <c r="E35" s="155" t="str">
        <f t="shared" si="1"/>
        <v>（   歳）</v>
      </c>
      <c r="F35" s="154"/>
      <c r="G35" s="153"/>
      <c r="H35" s="152">
        <v>0</v>
      </c>
      <c r="I35" s="364"/>
      <c r="J35" s="364"/>
      <c r="K35" s="364"/>
      <c r="L35" s="364"/>
      <c r="M35" s="364"/>
      <c r="N35" s="364"/>
      <c r="O35" s="364"/>
      <c r="P35" s="364"/>
      <c r="Q35" s="364"/>
      <c r="R35" s="365"/>
    </row>
    <row r="36" spans="1:18" ht="27" customHeight="1" x14ac:dyDescent="0.2">
      <c r="A36" s="360" t="str">
        <f>IFERROR(VLOOKUP(17,Sheet5!$A$1:$B$20,2,FALSE),"")</f>
        <v/>
      </c>
      <c r="B36" s="361"/>
      <c r="C36" s="362"/>
      <c r="D36" s="363"/>
      <c r="E36" s="155" t="str">
        <f t="shared" si="1"/>
        <v>（   歳）</v>
      </c>
      <c r="F36" s="154"/>
      <c r="G36" s="153"/>
      <c r="H36" s="152">
        <v>0</v>
      </c>
      <c r="I36" s="364"/>
      <c r="J36" s="364"/>
      <c r="K36" s="364"/>
      <c r="L36" s="364"/>
      <c r="M36" s="364"/>
      <c r="N36" s="364"/>
      <c r="O36" s="364"/>
      <c r="P36" s="364"/>
      <c r="Q36" s="364"/>
      <c r="R36" s="365"/>
    </row>
    <row r="37" spans="1:18" ht="27" customHeight="1" x14ac:dyDescent="0.2">
      <c r="A37" s="360" t="str">
        <f>IFERROR(VLOOKUP(18,Sheet5!$A$1:$B$20,2,FALSE),"")</f>
        <v/>
      </c>
      <c r="B37" s="361"/>
      <c r="C37" s="362"/>
      <c r="D37" s="363"/>
      <c r="E37" s="155" t="str">
        <f t="shared" si="1"/>
        <v>（   歳）</v>
      </c>
      <c r="F37" s="154"/>
      <c r="G37" s="153"/>
      <c r="H37" s="152">
        <v>0</v>
      </c>
      <c r="I37" s="364"/>
      <c r="J37" s="364"/>
      <c r="K37" s="364"/>
      <c r="L37" s="364"/>
      <c r="M37" s="364"/>
      <c r="N37" s="364"/>
      <c r="O37" s="364"/>
      <c r="P37" s="364"/>
      <c r="Q37" s="364"/>
      <c r="R37" s="365"/>
    </row>
    <row r="38" spans="1:18" ht="27" customHeight="1" x14ac:dyDescent="0.2">
      <c r="A38" s="360" t="str">
        <f>IFERROR(VLOOKUP(19,Sheet5!$A$1:$B$20,2,FALSE),"")</f>
        <v/>
      </c>
      <c r="B38" s="361"/>
      <c r="C38" s="362"/>
      <c r="D38" s="363"/>
      <c r="E38" s="155" t="str">
        <f t="shared" si="1"/>
        <v>（   歳）</v>
      </c>
      <c r="F38" s="154"/>
      <c r="G38" s="153"/>
      <c r="H38" s="152">
        <v>0</v>
      </c>
      <c r="I38" s="364"/>
      <c r="J38" s="364"/>
      <c r="K38" s="364"/>
      <c r="L38" s="364"/>
      <c r="M38" s="364"/>
      <c r="N38" s="364"/>
      <c r="O38" s="364"/>
      <c r="P38" s="364"/>
      <c r="Q38" s="364"/>
      <c r="R38" s="365"/>
    </row>
    <row r="39" spans="1:18" ht="27" customHeight="1" x14ac:dyDescent="0.2">
      <c r="A39" s="360" t="str">
        <f>IFERROR(VLOOKUP(20,Sheet5!$A$1:$B$20,2,FALSE),"")</f>
        <v/>
      </c>
      <c r="B39" s="361"/>
      <c r="C39" s="362"/>
      <c r="D39" s="363"/>
      <c r="E39" s="155" t="str">
        <f t="shared" si="1"/>
        <v>（   歳）</v>
      </c>
      <c r="F39" s="154"/>
      <c r="G39" s="153"/>
      <c r="H39" s="152">
        <v>0</v>
      </c>
      <c r="I39" s="364"/>
      <c r="J39" s="364"/>
      <c r="K39" s="364"/>
      <c r="L39" s="364"/>
      <c r="M39" s="364"/>
      <c r="N39" s="364"/>
      <c r="O39" s="364"/>
      <c r="P39" s="364"/>
      <c r="Q39" s="364"/>
      <c r="R39" s="365"/>
    </row>
    <row r="40" spans="1:18" ht="27" customHeight="1" x14ac:dyDescent="0.2">
      <c r="A40" s="360"/>
      <c r="B40" s="361"/>
      <c r="C40" s="362"/>
      <c r="D40" s="363"/>
      <c r="E40" s="155" t="str">
        <f t="shared" si="1"/>
        <v>（   歳）</v>
      </c>
      <c r="F40" s="154"/>
      <c r="G40" s="153"/>
      <c r="H40" s="152">
        <v>0</v>
      </c>
      <c r="I40" s="364"/>
      <c r="J40" s="364"/>
      <c r="K40" s="364"/>
      <c r="L40" s="364"/>
      <c r="M40" s="364"/>
      <c r="N40" s="364"/>
      <c r="O40" s="364"/>
      <c r="P40" s="364"/>
      <c r="Q40" s="364"/>
      <c r="R40" s="365"/>
    </row>
    <row r="41" spans="1:18" ht="27" customHeight="1" x14ac:dyDescent="0.2">
      <c r="A41" s="360"/>
      <c r="B41" s="361"/>
      <c r="C41" s="362"/>
      <c r="D41" s="363"/>
      <c r="E41" s="155" t="str">
        <f t="shared" si="1"/>
        <v>（   歳）</v>
      </c>
      <c r="F41" s="154"/>
      <c r="G41" s="153"/>
      <c r="H41" s="152">
        <v>0</v>
      </c>
      <c r="I41" s="364"/>
      <c r="J41" s="364"/>
      <c r="K41" s="364"/>
      <c r="L41" s="364"/>
      <c r="M41" s="364"/>
      <c r="N41" s="364"/>
      <c r="O41" s="364"/>
      <c r="P41" s="364"/>
      <c r="Q41" s="364"/>
      <c r="R41" s="365"/>
    </row>
    <row r="42" spans="1:18" ht="27" customHeight="1" x14ac:dyDescent="0.2">
      <c r="A42" s="360"/>
      <c r="B42" s="361"/>
      <c r="C42" s="362"/>
      <c r="D42" s="363"/>
      <c r="E42" s="155" t="str">
        <f t="shared" si="1"/>
        <v>（   歳）</v>
      </c>
      <c r="F42" s="154"/>
      <c r="G42" s="153"/>
      <c r="H42" s="152"/>
      <c r="I42" s="364"/>
      <c r="J42" s="364"/>
      <c r="K42" s="364"/>
      <c r="L42" s="364"/>
      <c r="M42" s="364"/>
      <c r="N42" s="364"/>
      <c r="O42" s="364"/>
      <c r="P42" s="364"/>
      <c r="Q42" s="364"/>
      <c r="R42" s="365"/>
    </row>
    <row r="43" spans="1:18" ht="27" customHeight="1" thickBot="1" x14ac:dyDescent="0.25">
      <c r="A43" s="354"/>
      <c r="B43" s="355"/>
      <c r="C43" s="356"/>
      <c r="D43" s="357"/>
      <c r="E43" s="151" t="str">
        <f t="shared" si="1"/>
        <v>（   歳）</v>
      </c>
      <c r="F43" s="150"/>
      <c r="G43" s="149"/>
      <c r="H43" s="148"/>
      <c r="I43" s="358"/>
      <c r="J43" s="358"/>
      <c r="K43" s="358"/>
      <c r="L43" s="358"/>
      <c r="M43" s="358"/>
      <c r="N43" s="358"/>
      <c r="O43" s="358"/>
      <c r="P43" s="358"/>
      <c r="Q43" s="358"/>
      <c r="R43" s="359"/>
    </row>
    <row r="45" spans="1:18" ht="18.75" customHeight="1" x14ac:dyDescent="0.2">
      <c r="A45" s="163" t="s">
        <v>163</v>
      </c>
      <c r="B45" s="117" t="s">
        <v>145</v>
      </c>
    </row>
    <row r="46" spans="1:18" ht="18.75" customHeight="1" x14ac:dyDescent="0.2">
      <c r="A46" s="147">
        <v>2</v>
      </c>
      <c r="B46" s="117" t="s">
        <v>144</v>
      </c>
    </row>
    <row r="47" spans="1:18" ht="18.75" customHeight="1" x14ac:dyDescent="0.2">
      <c r="A47" s="117"/>
      <c r="B47" s="117" t="s">
        <v>143</v>
      </c>
    </row>
    <row r="48" spans="1:18" ht="18.75" customHeight="1" x14ac:dyDescent="0.2">
      <c r="A48" s="117">
        <v>3</v>
      </c>
      <c r="B48" s="117" t="s">
        <v>142</v>
      </c>
    </row>
    <row r="49" spans="1:18" ht="18.75" customHeight="1" x14ac:dyDescent="0.2">
      <c r="A49" s="117"/>
      <c r="B49" s="117" t="s">
        <v>141</v>
      </c>
    </row>
    <row r="51" spans="1:18" ht="18.75" customHeight="1" thickBot="1" x14ac:dyDescent="0.25">
      <c r="F51" s="146" t="s">
        <v>140</v>
      </c>
      <c r="G51" s="146"/>
      <c r="H51" s="146"/>
      <c r="I51" s="141"/>
      <c r="J51" s="141"/>
      <c r="K51" s="141"/>
      <c r="L51" s="141"/>
      <c r="M51" s="141"/>
      <c r="N51" s="145" t="s">
        <v>139</v>
      </c>
      <c r="O51" s="145"/>
      <c r="P51" s="145"/>
      <c r="Q51" s="145"/>
      <c r="R51" s="145"/>
    </row>
    <row r="52" spans="1:18" ht="13.8" thickTop="1" x14ac:dyDescent="0.2"/>
  </sheetData>
  <mergeCells count="172">
    <mergeCell ref="A1:B2"/>
    <mergeCell ref="C1:G2"/>
    <mergeCell ref="J1:O2"/>
    <mergeCell ref="P2:P3"/>
    <mergeCell ref="Q2:R3"/>
    <mergeCell ref="A4:B5"/>
    <mergeCell ref="C4:E5"/>
    <mergeCell ref="F4:F5"/>
    <mergeCell ref="H4:H5"/>
    <mergeCell ref="I4:L4"/>
    <mergeCell ref="A7:B7"/>
    <mergeCell ref="C7:D7"/>
    <mergeCell ref="I7:J7"/>
    <mergeCell ref="K7:L7"/>
    <mergeCell ref="M7:N7"/>
    <mergeCell ref="O7:R7"/>
    <mergeCell ref="M4:N5"/>
    <mergeCell ref="O4:R5"/>
    <mergeCell ref="I5:J5"/>
    <mergeCell ref="K5:L5"/>
    <mergeCell ref="A6:B6"/>
    <mergeCell ref="C6:D6"/>
    <mergeCell ref="I6:J6"/>
    <mergeCell ref="K6:L6"/>
    <mergeCell ref="M6:N6"/>
    <mergeCell ref="O6:R6"/>
    <mergeCell ref="A9:B9"/>
    <mergeCell ref="C9:D9"/>
    <mergeCell ref="I9:J9"/>
    <mergeCell ref="K9:L9"/>
    <mergeCell ref="M9:N9"/>
    <mergeCell ref="O9:R9"/>
    <mergeCell ref="A8:B8"/>
    <mergeCell ref="C8:D8"/>
    <mergeCell ref="I8:J8"/>
    <mergeCell ref="K8:L8"/>
    <mergeCell ref="M8:N8"/>
    <mergeCell ref="O8:R8"/>
    <mergeCell ref="A11:B11"/>
    <mergeCell ref="C11:D11"/>
    <mergeCell ref="I11:J11"/>
    <mergeCell ref="K11:L11"/>
    <mergeCell ref="M11:N11"/>
    <mergeCell ref="O11:R11"/>
    <mergeCell ref="A10:B10"/>
    <mergeCell ref="C10:D10"/>
    <mergeCell ref="I10:J10"/>
    <mergeCell ref="K10:L10"/>
    <mergeCell ref="M10:N10"/>
    <mergeCell ref="O10:R10"/>
    <mergeCell ref="A13:B13"/>
    <mergeCell ref="C13:D13"/>
    <mergeCell ref="I13:J13"/>
    <mergeCell ref="K13:L13"/>
    <mergeCell ref="M13:N13"/>
    <mergeCell ref="O13:R13"/>
    <mergeCell ref="A12:B12"/>
    <mergeCell ref="C12:D12"/>
    <mergeCell ref="I12:J12"/>
    <mergeCell ref="K12:L12"/>
    <mergeCell ref="M12:N12"/>
    <mergeCell ref="O12:R12"/>
    <mergeCell ref="A15:B15"/>
    <mergeCell ref="C15:D15"/>
    <mergeCell ref="I15:J15"/>
    <mergeCell ref="K15:L15"/>
    <mergeCell ref="M15:N15"/>
    <mergeCell ref="O15:R15"/>
    <mergeCell ref="A14:B14"/>
    <mergeCell ref="C14:D14"/>
    <mergeCell ref="I14:J14"/>
    <mergeCell ref="K14:L14"/>
    <mergeCell ref="M14:N14"/>
    <mergeCell ref="O14:R14"/>
    <mergeCell ref="A17:B17"/>
    <mergeCell ref="C17:D17"/>
    <mergeCell ref="I17:J17"/>
    <mergeCell ref="K17:L17"/>
    <mergeCell ref="M17:N17"/>
    <mergeCell ref="O17:R17"/>
    <mergeCell ref="A16:B16"/>
    <mergeCell ref="C16:D16"/>
    <mergeCell ref="I16:J16"/>
    <mergeCell ref="K16:L16"/>
    <mergeCell ref="M16:N16"/>
    <mergeCell ref="O16:R16"/>
    <mergeCell ref="A27:B28"/>
    <mergeCell ref="C27:G28"/>
    <mergeCell ref="J27:O28"/>
    <mergeCell ref="P28:P29"/>
    <mergeCell ref="Q28:R29"/>
    <mergeCell ref="A30:B31"/>
    <mergeCell ref="C30:E31"/>
    <mergeCell ref="F30:F31"/>
    <mergeCell ref="H30:H31"/>
    <mergeCell ref="I30:L30"/>
    <mergeCell ref="A33:B33"/>
    <mergeCell ref="C33:D33"/>
    <mergeCell ref="I33:J33"/>
    <mergeCell ref="K33:L33"/>
    <mergeCell ref="M33:N33"/>
    <mergeCell ref="O33:R33"/>
    <mergeCell ref="M30:N31"/>
    <mergeCell ref="O30:R31"/>
    <mergeCell ref="I31:J31"/>
    <mergeCell ref="K31:L31"/>
    <mergeCell ref="A32:B32"/>
    <mergeCell ref="C32:D32"/>
    <mergeCell ref="I32:J32"/>
    <mergeCell ref="K32:L32"/>
    <mergeCell ref="M32:N32"/>
    <mergeCell ref="O32:R32"/>
    <mergeCell ref="A35:B35"/>
    <mergeCell ref="C35:D35"/>
    <mergeCell ref="I35:J35"/>
    <mergeCell ref="K35:L35"/>
    <mergeCell ref="M35:N35"/>
    <mergeCell ref="O35:R35"/>
    <mergeCell ref="A34:B34"/>
    <mergeCell ref="C34:D34"/>
    <mergeCell ref="I34:J34"/>
    <mergeCell ref="K34:L34"/>
    <mergeCell ref="M34:N34"/>
    <mergeCell ref="O34:R34"/>
    <mergeCell ref="A37:B37"/>
    <mergeCell ref="C37:D37"/>
    <mergeCell ref="I37:J37"/>
    <mergeCell ref="K37:L37"/>
    <mergeCell ref="M37:N37"/>
    <mergeCell ref="O37:R37"/>
    <mergeCell ref="A36:B36"/>
    <mergeCell ref="C36:D36"/>
    <mergeCell ref="I36:J36"/>
    <mergeCell ref="K36:L36"/>
    <mergeCell ref="M36:N36"/>
    <mergeCell ref="O36:R36"/>
    <mergeCell ref="A39:B39"/>
    <mergeCell ref="C39:D39"/>
    <mergeCell ref="I39:J39"/>
    <mergeCell ref="K39:L39"/>
    <mergeCell ref="M39:N39"/>
    <mergeCell ref="O39:R39"/>
    <mergeCell ref="A38:B38"/>
    <mergeCell ref="C38:D38"/>
    <mergeCell ref="I38:J38"/>
    <mergeCell ref="K38:L38"/>
    <mergeCell ref="M38:N38"/>
    <mergeCell ref="O38:R38"/>
    <mergeCell ref="A41:B41"/>
    <mergeCell ref="C41:D41"/>
    <mergeCell ref="I41:J41"/>
    <mergeCell ref="K41:L41"/>
    <mergeCell ref="M41:N41"/>
    <mergeCell ref="O41:R41"/>
    <mergeCell ref="A40:B40"/>
    <mergeCell ref="C40:D40"/>
    <mergeCell ref="I40:J40"/>
    <mergeCell ref="K40:L40"/>
    <mergeCell ref="M40:N40"/>
    <mergeCell ref="O40:R40"/>
    <mergeCell ref="A43:B43"/>
    <mergeCell ref="C43:D43"/>
    <mergeCell ref="I43:J43"/>
    <mergeCell ref="K43:L43"/>
    <mergeCell ref="M43:N43"/>
    <mergeCell ref="O43:R43"/>
    <mergeCell ref="A42:B42"/>
    <mergeCell ref="C42:D42"/>
    <mergeCell ref="I42:J42"/>
    <mergeCell ref="K42:L42"/>
    <mergeCell ref="M42:N42"/>
    <mergeCell ref="O42:R42"/>
  </mergeCells>
  <phoneticPr fontId="3"/>
  <dataValidations count="2">
    <dataValidation type="list" allowBlank="1" showInputMessage="1" showErrorMessage="1" sqref="F6:F17 F32:F43" xr:uid="{00000000-0002-0000-0700-000000000000}">
      <formula1>"①,②"</formula1>
    </dataValidation>
    <dataValidation type="list" allowBlank="1" showInputMessage="1" showErrorMessage="1" sqref="I6:J17 I32:J43" xr:uid="{00000000-0002-0000-0700-000001000000}">
      <formula1>"生徒手帳,保険証"</formula1>
    </dataValidation>
  </dataValidation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2"/>
  <sheetViews>
    <sheetView view="pageBreakPreview" zoomScaleNormal="100" zoomScaleSheetLayoutView="100" workbookViewId="0">
      <selection sqref="A1:I2"/>
    </sheetView>
  </sheetViews>
  <sheetFormatPr defaultColWidth="9" defaultRowHeight="13.2" x14ac:dyDescent="0.2"/>
  <cols>
    <col min="1" max="2" width="8.44140625" style="116" customWidth="1"/>
    <col min="3" max="4" width="7.77734375" style="116" customWidth="1"/>
    <col min="5" max="5" width="7.21875" style="116" bestFit="1" customWidth="1"/>
    <col min="6" max="6" width="5.6640625" style="116" customWidth="1"/>
    <col min="7" max="7" width="9.77734375" style="116" customWidth="1"/>
    <col min="8" max="8" width="5.6640625" style="116" customWidth="1"/>
    <col min="9" max="10" width="5" style="116" customWidth="1"/>
    <col min="11" max="12" width="10" style="116" customWidth="1"/>
    <col min="13" max="14" width="7.44140625" style="116" customWidth="1"/>
    <col min="15" max="15" width="9" style="116"/>
    <col min="16" max="18" width="10.6640625" style="116" customWidth="1"/>
    <col min="19" max="16384" width="9" style="116"/>
  </cols>
  <sheetData>
    <row r="1" spans="1:18" ht="13.5" customHeight="1" thickBot="1" x14ac:dyDescent="0.3">
      <c r="A1" s="384" t="s">
        <v>113</v>
      </c>
      <c r="B1" s="384"/>
      <c r="C1" s="386">
        <f>利用証明書!$D$3</f>
        <v>0</v>
      </c>
      <c r="D1" s="386"/>
      <c r="E1" s="386"/>
      <c r="F1" s="386"/>
      <c r="G1" s="386"/>
      <c r="H1" s="161"/>
      <c r="I1" s="160"/>
      <c r="J1" s="388" t="s">
        <v>158</v>
      </c>
      <c r="K1" s="388"/>
      <c r="L1" s="388"/>
      <c r="M1" s="388"/>
      <c r="N1" s="388"/>
      <c r="O1" s="388"/>
      <c r="P1" s="160"/>
      <c r="Q1" s="160"/>
      <c r="R1" s="160"/>
    </row>
    <row r="2" spans="1:18" ht="13.5" customHeight="1" x14ac:dyDescent="0.25">
      <c r="A2" s="385"/>
      <c r="B2" s="385"/>
      <c r="C2" s="387"/>
      <c r="D2" s="387"/>
      <c r="E2" s="387"/>
      <c r="F2" s="387"/>
      <c r="G2" s="387"/>
      <c r="H2" s="161"/>
      <c r="I2" s="160"/>
      <c r="J2" s="388"/>
      <c r="K2" s="388"/>
      <c r="L2" s="388"/>
      <c r="M2" s="388"/>
      <c r="N2" s="388"/>
      <c r="O2" s="388"/>
      <c r="P2" s="389" t="s">
        <v>157</v>
      </c>
      <c r="Q2" s="391">
        <f>利用証明書!$D$9+2</f>
        <v>44547</v>
      </c>
      <c r="R2" s="392"/>
    </row>
    <row r="3" spans="1:18" ht="14.25" customHeight="1" thickBot="1" x14ac:dyDescent="0.25">
      <c r="D3" s="159"/>
      <c r="E3" s="159"/>
      <c r="F3" s="159"/>
      <c r="G3" s="159"/>
      <c r="H3" s="159"/>
      <c r="I3" s="159"/>
      <c r="J3" s="159"/>
      <c r="K3" s="159"/>
      <c r="L3" s="159"/>
      <c r="M3" s="159"/>
      <c r="N3" s="159"/>
      <c r="O3" s="159"/>
      <c r="P3" s="390"/>
      <c r="Q3" s="393"/>
      <c r="R3" s="394"/>
    </row>
    <row r="4" spans="1:18" ht="22.5" customHeight="1" x14ac:dyDescent="0.2">
      <c r="A4" s="395" t="s">
        <v>156</v>
      </c>
      <c r="B4" s="371"/>
      <c r="C4" s="366" t="s">
        <v>155</v>
      </c>
      <c r="D4" s="397"/>
      <c r="E4" s="367"/>
      <c r="F4" s="398" t="s">
        <v>154</v>
      </c>
      <c r="G4" s="158" t="s">
        <v>153</v>
      </c>
      <c r="H4" s="398" t="s">
        <v>152</v>
      </c>
      <c r="I4" s="400" t="s">
        <v>151</v>
      </c>
      <c r="J4" s="400"/>
      <c r="K4" s="400"/>
      <c r="L4" s="401"/>
      <c r="M4" s="366" t="s">
        <v>150</v>
      </c>
      <c r="N4" s="367"/>
      <c r="O4" s="370" t="s">
        <v>149</v>
      </c>
      <c r="P4" s="371"/>
      <c r="Q4" s="371"/>
      <c r="R4" s="372"/>
    </row>
    <row r="5" spans="1:18" ht="22.5" customHeight="1" thickBot="1" x14ac:dyDescent="0.25">
      <c r="A5" s="396"/>
      <c r="B5" s="374"/>
      <c r="C5" s="368"/>
      <c r="D5" s="376"/>
      <c r="E5" s="369"/>
      <c r="F5" s="399"/>
      <c r="G5" s="157" t="s">
        <v>148</v>
      </c>
      <c r="H5" s="399"/>
      <c r="I5" s="376" t="s">
        <v>147</v>
      </c>
      <c r="J5" s="376"/>
      <c r="K5" s="377" t="s">
        <v>146</v>
      </c>
      <c r="L5" s="378"/>
      <c r="M5" s="368"/>
      <c r="N5" s="369"/>
      <c r="O5" s="373"/>
      <c r="P5" s="374"/>
      <c r="Q5" s="374"/>
      <c r="R5" s="375"/>
    </row>
    <row r="6" spans="1:18" ht="27" customHeight="1" x14ac:dyDescent="0.2">
      <c r="A6" s="379" t="str">
        <f>IFERROR(VLOOKUP(1,Sheet5!$A$1:$B$20,2,FALSE),"")</f>
        <v/>
      </c>
      <c r="B6" s="380"/>
      <c r="C6" s="362"/>
      <c r="D6" s="363"/>
      <c r="E6" s="155" t="str">
        <f t="shared" ref="E6:E17" si="0">IF(OR(C6=0,C6=""),"（   歳）",INT(YEARFRAC($Q$2,C6)))</f>
        <v>（   歳）</v>
      </c>
      <c r="F6" s="154"/>
      <c r="G6" s="154"/>
      <c r="H6" s="156">
        <v>0</v>
      </c>
      <c r="I6" s="381"/>
      <c r="J6" s="381"/>
      <c r="K6" s="382"/>
      <c r="L6" s="382"/>
      <c r="M6" s="381"/>
      <c r="N6" s="381"/>
      <c r="O6" s="382"/>
      <c r="P6" s="382"/>
      <c r="Q6" s="382"/>
      <c r="R6" s="383"/>
    </row>
    <row r="7" spans="1:18" ht="27" customHeight="1" x14ac:dyDescent="0.2">
      <c r="A7" s="360" t="str">
        <f>IFERROR(VLOOKUP(2,Sheet5!$A$1:$B$20,2,FALSE),"")</f>
        <v/>
      </c>
      <c r="B7" s="361"/>
      <c r="C7" s="362"/>
      <c r="D7" s="363"/>
      <c r="E7" s="155" t="str">
        <f t="shared" si="0"/>
        <v>（   歳）</v>
      </c>
      <c r="F7" s="154"/>
      <c r="G7" s="153"/>
      <c r="H7" s="152">
        <v>0</v>
      </c>
      <c r="I7" s="364"/>
      <c r="J7" s="364"/>
      <c r="K7" s="364"/>
      <c r="L7" s="364"/>
      <c r="M7" s="364"/>
      <c r="N7" s="364"/>
      <c r="O7" s="364"/>
      <c r="P7" s="364"/>
      <c r="Q7" s="364"/>
      <c r="R7" s="365"/>
    </row>
    <row r="8" spans="1:18" ht="27" customHeight="1" x14ac:dyDescent="0.2">
      <c r="A8" s="360" t="str">
        <f>IFERROR(VLOOKUP(3,Sheet5!$A$1:$B$20,2,FALSE),"")</f>
        <v/>
      </c>
      <c r="B8" s="361"/>
      <c r="C8" s="362"/>
      <c r="D8" s="363"/>
      <c r="E8" s="155" t="str">
        <f t="shared" si="0"/>
        <v>（   歳）</v>
      </c>
      <c r="F8" s="154"/>
      <c r="G8" s="153"/>
      <c r="H8" s="152">
        <v>0</v>
      </c>
      <c r="I8" s="364"/>
      <c r="J8" s="364"/>
      <c r="K8" s="364"/>
      <c r="L8" s="364"/>
      <c r="M8" s="364"/>
      <c r="N8" s="364"/>
      <c r="O8" s="364"/>
      <c r="P8" s="364"/>
      <c r="Q8" s="364"/>
      <c r="R8" s="365"/>
    </row>
    <row r="9" spans="1:18" ht="27" customHeight="1" x14ac:dyDescent="0.2">
      <c r="A9" s="360" t="str">
        <f>IFERROR(VLOOKUP(4,Sheet5!$A$1:$B$20,2,FALSE),"")</f>
        <v/>
      </c>
      <c r="B9" s="361"/>
      <c r="C9" s="362"/>
      <c r="D9" s="363"/>
      <c r="E9" s="155" t="str">
        <f t="shared" si="0"/>
        <v>（   歳）</v>
      </c>
      <c r="F9" s="154"/>
      <c r="G9" s="153"/>
      <c r="H9" s="152">
        <v>0</v>
      </c>
      <c r="I9" s="364"/>
      <c r="J9" s="364"/>
      <c r="K9" s="364"/>
      <c r="L9" s="364"/>
      <c r="M9" s="364"/>
      <c r="N9" s="364"/>
      <c r="O9" s="364"/>
      <c r="P9" s="364"/>
      <c r="Q9" s="364"/>
      <c r="R9" s="365"/>
    </row>
    <row r="10" spans="1:18" ht="27" customHeight="1" x14ac:dyDescent="0.2">
      <c r="A10" s="360" t="str">
        <f>IFERROR(VLOOKUP(5,Sheet5!$A$1:$B$20,2,FALSE),"")</f>
        <v/>
      </c>
      <c r="B10" s="361"/>
      <c r="C10" s="362"/>
      <c r="D10" s="363"/>
      <c r="E10" s="155" t="str">
        <f t="shared" si="0"/>
        <v>（   歳）</v>
      </c>
      <c r="F10" s="154"/>
      <c r="G10" s="153"/>
      <c r="H10" s="152">
        <v>0</v>
      </c>
      <c r="I10" s="364"/>
      <c r="J10" s="364"/>
      <c r="K10" s="364"/>
      <c r="L10" s="364"/>
      <c r="M10" s="364"/>
      <c r="N10" s="364"/>
      <c r="O10" s="364"/>
      <c r="P10" s="364"/>
      <c r="Q10" s="364"/>
      <c r="R10" s="365"/>
    </row>
    <row r="11" spans="1:18" ht="27" customHeight="1" x14ac:dyDescent="0.2">
      <c r="A11" s="360" t="str">
        <f>IFERROR(VLOOKUP(6,Sheet5!$A$1:$B$20,2,FALSE),"")</f>
        <v/>
      </c>
      <c r="B11" s="361"/>
      <c r="C11" s="362"/>
      <c r="D11" s="363"/>
      <c r="E11" s="155" t="str">
        <f t="shared" si="0"/>
        <v>（   歳）</v>
      </c>
      <c r="F11" s="154"/>
      <c r="G11" s="153"/>
      <c r="H11" s="152">
        <v>0</v>
      </c>
      <c r="I11" s="364"/>
      <c r="J11" s="364"/>
      <c r="K11" s="364"/>
      <c r="L11" s="364"/>
      <c r="M11" s="364"/>
      <c r="N11" s="364"/>
      <c r="O11" s="364"/>
      <c r="P11" s="364"/>
      <c r="Q11" s="364"/>
      <c r="R11" s="365"/>
    </row>
    <row r="12" spans="1:18" ht="27" customHeight="1" x14ac:dyDescent="0.2">
      <c r="A12" s="360" t="str">
        <f>IFERROR(VLOOKUP(7,Sheet5!$A$1:$B$20,2,FALSE),"")</f>
        <v/>
      </c>
      <c r="B12" s="361"/>
      <c r="C12" s="362"/>
      <c r="D12" s="363"/>
      <c r="E12" s="155" t="str">
        <f t="shared" si="0"/>
        <v>（   歳）</v>
      </c>
      <c r="F12" s="154"/>
      <c r="G12" s="153"/>
      <c r="H12" s="152">
        <v>0</v>
      </c>
      <c r="I12" s="364"/>
      <c r="J12" s="364"/>
      <c r="K12" s="364"/>
      <c r="L12" s="364"/>
      <c r="M12" s="364"/>
      <c r="N12" s="364"/>
      <c r="O12" s="364"/>
      <c r="P12" s="364"/>
      <c r="Q12" s="364"/>
      <c r="R12" s="365"/>
    </row>
    <row r="13" spans="1:18" ht="27" customHeight="1" x14ac:dyDescent="0.2">
      <c r="A13" s="360" t="str">
        <f>IFERROR(VLOOKUP(8,Sheet5!$A$1:$B$20,2,FALSE),"")</f>
        <v/>
      </c>
      <c r="B13" s="361"/>
      <c r="C13" s="362"/>
      <c r="D13" s="363"/>
      <c r="E13" s="155" t="str">
        <f t="shared" si="0"/>
        <v>（   歳）</v>
      </c>
      <c r="F13" s="154"/>
      <c r="G13" s="153"/>
      <c r="H13" s="152">
        <v>0</v>
      </c>
      <c r="I13" s="364"/>
      <c r="J13" s="364"/>
      <c r="K13" s="364"/>
      <c r="L13" s="364"/>
      <c r="M13" s="364"/>
      <c r="N13" s="364"/>
      <c r="O13" s="364"/>
      <c r="P13" s="364"/>
      <c r="Q13" s="364"/>
      <c r="R13" s="365"/>
    </row>
    <row r="14" spans="1:18" ht="27" customHeight="1" x14ac:dyDescent="0.2">
      <c r="A14" s="360" t="str">
        <f>IFERROR(VLOOKUP(9,Sheet5!$A$1:$B$20,2,FALSE),"")</f>
        <v/>
      </c>
      <c r="B14" s="361"/>
      <c r="C14" s="362"/>
      <c r="D14" s="363"/>
      <c r="E14" s="155" t="str">
        <f t="shared" si="0"/>
        <v>（   歳）</v>
      </c>
      <c r="F14" s="154"/>
      <c r="G14" s="153"/>
      <c r="H14" s="152">
        <v>0</v>
      </c>
      <c r="I14" s="364"/>
      <c r="J14" s="364"/>
      <c r="K14" s="364"/>
      <c r="L14" s="364"/>
      <c r="M14" s="364"/>
      <c r="N14" s="364"/>
      <c r="O14" s="364"/>
      <c r="P14" s="364"/>
      <c r="Q14" s="364"/>
      <c r="R14" s="365"/>
    </row>
    <row r="15" spans="1:18" ht="27" customHeight="1" x14ac:dyDescent="0.2">
      <c r="A15" s="360" t="str">
        <f>IFERROR(VLOOKUP(10,Sheet5!$A$1:$B$20,2,FALSE),"")</f>
        <v/>
      </c>
      <c r="B15" s="361"/>
      <c r="C15" s="362"/>
      <c r="D15" s="363"/>
      <c r="E15" s="155" t="str">
        <f t="shared" si="0"/>
        <v>（   歳）</v>
      </c>
      <c r="F15" s="154"/>
      <c r="G15" s="153"/>
      <c r="H15" s="152">
        <v>0</v>
      </c>
      <c r="I15" s="364"/>
      <c r="J15" s="364"/>
      <c r="K15" s="364"/>
      <c r="L15" s="364"/>
      <c r="M15" s="364"/>
      <c r="N15" s="364"/>
      <c r="O15" s="364"/>
      <c r="P15" s="364"/>
      <c r="Q15" s="364"/>
      <c r="R15" s="365"/>
    </row>
    <row r="16" spans="1:18" ht="27" customHeight="1" x14ac:dyDescent="0.2">
      <c r="A16" s="360" t="str">
        <f>IFERROR(VLOOKUP(11,Sheet5!$A$1:$B$20,2,FALSE),"")</f>
        <v/>
      </c>
      <c r="B16" s="361"/>
      <c r="C16" s="362"/>
      <c r="D16" s="363"/>
      <c r="E16" s="155" t="str">
        <f t="shared" si="0"/>
        <v>（   歳）</v>
      </c>
      <c r="F16" s="154"/>
      <c r="G16" s="153"/>
      <c r="H16" s="152"/>
      <c r="I16" s="364"/>
      <c r="J16" s="364"/>
      <c r="K16" s="364"/>
      <c r="L16" s="364"/>
      <c r="M16" s="364"/>
      <c r="N16" s="364"/>
      <c r="O16" s="364"/>
      <c r="P16" s="364"/>
      <c r="Q16" s="364"/>
      <c r="R16" s="365"/>
    </row>
    <row r="17" spans="1:18" ht="27" customHeight="1" thickBot="1" x14ac:dyDescent="0.25">
      <c r="A17" s="354" t="str">
        <f>IFERROR(VLOOKUP(112,Sheet5!$A$1:$B$20,2,FALSE),"")</f>
        <v/>
      </c>
      <c r="B17" s="355"/>
      <c r="C17" s="356"/>
      <c r="D17" s="357"/>
      <c r="E17" s="151" t="str">
        <f t="shared" si="0"/>
        <v>（   歳）</v>
      </c>
      <c r="F17" s="150"/>
      <c r="G17" s="149"/>
      <c r="H17" s="148"/>
      <c r="I17" s="358"/>
      <c r="J17" s="358"/>
      <c r="K17" s="358"/>
      <c r="L17" s="358"/>
      <c r="M17" s="358"/>
      <c r="N17" s="358"/>
      <c r="O17" s="358"/>
      <c r="P17" s="358"/>
      <c r="Q17" s="358"/>
      <c r="R17" s="359"/>
    </row>
    <row r="18" spans="1:18" ht="13.5" customHeight="1" x14ac:dyDescent="0.2"/>
    <row r="19" spans="1:18" ht="18.75" customHeight="1" x14ac:dyDescent="0.2">
      <c r="A19" s="163" t="s">
        <v>163</v>
      </c>
      <c r="B19" s="117" t="s">
        <v>145</v>
      </c>
    </row>
    <row r="20" spans="1:18" ht="18.75" customHeight="1" x14ac:dyDescent="0.2">
      <c r="A20" s="147">
        <v>2</v>
      </c>
      <c r="B20" s="117" t="s">
        <v>144</v>
      </c>
    </row>
    <row r="21" spans="1:18" ht="18.75" customHeight="1" x14ac:dyDescent="0.2">
      <c r="A21" s="117"/>
      <c r="B21" s="117" t="s">
        <v>143</v>
      </c>
    </row>
    <row r="22" spans="1:18" ht="18.75" customHeight="1" x14ac:dyDescent="0.2">
      <c r="A22" s="117">
        <v>3</v>
      </c>
      <c r="B22" s="117" t="s">
        <v>142</v>
      </c>
    </row>
    <row r="23" spans="1:18" ht="18.75" customHeight="1" x14ac:dyDescent="0.2">
      <c r="A23" s="117"/>
      <c r="B23" s="117" t="s">
        <v>141</v>
      </c>
    </row>
    <row r="25" spans="1:18" ht="18.75" customHeight="1" thickBot="1" x14ac:dyDescent="0.25">
      <c r="F25" s="146" t="s">
        <v>140</v>
      </c>
      <c r="G25" s="146"/>
      <c r="H25" s="146"/>
      <c r="I25" s="141"/>
      <c r="J25" s="141"/>
      <c r="K25" s="141"/>
      <c r="L25" s="141"/>
      <c r="M25" s="141"/>
      <c r="N25" s="145" t="s">
        <v>139</v>
      </c>
      <c r="O25" s="145"/>
      <c r="P25" s="145"/>
      <c r="Q25" s="145"/>
      <c r="R25" s="145"/>
    </row>
    <row r="26" spans="1:18" ht="3.75" customHeight="1" thickTop="1" x14ac:dyDescent="0.2"/>
    <row r="27" spans="1:18" ht="13.5" customHeight="1" thickBot="1" x14ac:dyDescent="0.3">
      <c r="A27" s="384" t="s">
        <v>113</v>
      </c>
      <c r="B27" s="384"/>
      <c r="C27" s="386">
        <f>利用証明書!$D$3</f>
        <v>0</v>
      </c>
      <c r="D27" s="386"/>
      <c r="E27" s="386"/>
      <c r="F27" s="386"/>
      <c r="G27" s="386"/>
      <c r="H27" s="161"/>
      <c r="I27" s="160"/>
      <c r="J27" s="388" t="s">
        <v>158</v>
      </c>
      <c r="K27" s="388"/>
      <c r="L27" s="388"/>
      <c r="M27" s="388"/>
      <c r="N27" s="388"/>
      <c r="O27" s="388"/>
      <c r="P27" s="160"/>
      <c r="Q27" s="160"/>
      <c r="R27" s="160"/>
    </row>
    <row r="28" spans="1:18" ht="13.5" customHeight="1" x14ac:dyDescent="0.25">
      <c r="A28" s="385"/>
      <c r="B28" s="385"/>
      <c r="C28" s="387"/>
      <c r="D28" s="387"/>
      <c r="E28" s="387"/>
      <c r="F28" s="387"/>
      <c r="G28" s="387"/>
      <c r="H28" s="161"/>
      <c r="I28" s="160"/>
      <c r="J28" s="388"/>
      <c r="K28" s="388"/>
      <c r="L28" s="388"/>
      <c r="M28" s="388"/>
      <c r="N28" s="388"/>
      <c r="O28" s="388"/>
      <c r="P28" s="389" t="s">
        <v>157</v>
      </c>
      <c r="Q28" s="391">
        <f>Q2</f>
        <v>44547</v>
      </c>
      <c r="R28" s="392"/>
    </row>
    <row r="29" spans="1:18" ht="13.8" thickBot="1" x14ac:dyDescent="0.25">
      <c r="D29" s="159"/>
      <c r="E29" s="159"/>
      <c r="F29" s="159"/>
      <c r="G29" s="159"/>
      <c r="H29" s="159"/>
      <c r="I29" s="159"/>
      <c r="J29" s="159"/>
      <c r="K29" s="159"/>
      <c r="L29" s="159"/>
      <c r="M29" s="159"/>
      <c r="N29" s="159"/>
      <c r="O29" s="159"/>
      <c r="P29" s="390"/>
      <c r="Q29" s="393"/>
      <c r="R29" s="394"/>
    </row>
    <row r="30" spans="1:18" ht="22.5" customHeight="1" x14ac:dyDescent="0.2">
      <c r="A30" s="395" t="s">
        <v>156</v>
      </c>
      <c r="B30" s="371"/>
      <c r="C30" s="366" t="s">
        <v>155</v>
      </c>
      <c r="D30" s="397"/>
      <c r="E30" s="367"/>
      <c r="F30" s="398" t="s">
        <v>154</v>
      </c>
      <c r="G30" s="158" t="s">
        <v>153</v>
      </c>
      <c r="H30" s="398" t="s">
        <v>152</v>
      </c>
      <c r="I30" s="400" t="s">
        <v>151</v>
      </c>
      <c r="J30" s="400"/>
      <c r="K30" s="400"/>
      <c r="L30" s="401"/>
      <c r="M30" s="366" t="s">
        <v>150</v>
      </c>
      <c r="N30" s="367"/>
      <c r="O30" s="370" t="s">
        <v>149</v>
      </c>
      <c r="P30" s="371"/>
      <c r="Q30" s="371"/>
      <c r="R30" s="372"/>
    </row>
    <row r="31" spans="1:18" ht="22.5" customHeight="1" thickBot="1" x14ac:dyDescent="0.25">
      <c r="A31" s="396"/>
      <c r="B31" s="374"/>
      <c r="C31" s="368"/>
      <c r="D31" s="376"/>
      <c r="E31" s="369"/>
      <c r="F31" s="399"/>
      <c r="G31" s="157" t="s">
        <v>148</v>
      </c>
      <c r="H31" s="399"/>
      <c r="I31" s="376" t="s">
        <v>147</v>
      </c>
      <c r="J31" s="376"/>
      <c r="K31" s="377" t="s">
        <v>146</v>
      </c>
      <c r="L31" s="378"/>
      <c r="M31" s="368"/>
      <c r="N31" s="369"/>
      <c r="O31" s="373"/>
      <c r="P31" s="374"/>
      <c r="Q31" s="374"/>
      <c r="R31" s="375"/>
    </row>
    <row r="32" spans="1:18" ht="27" customHeight="1" x14ac:dyDescent="0.2">
      <c r="A32" s="379" t="str">
        <f>IFERROR(VLOOKUP(13,Sheet5!$A$1:$B$20,2,FALSE),"")</f>
        <v/>
      </c>
      <c r="B32" s="380"/>
      <c r="C32" s="362"/>
      <c r="D32" s="363"/>
      <c r="E32" s="155" t="str">
        <f t="shared" ref="E32:E43" si="1">IF(OR(C32=0,C32=""),"（   歳）",INT(YEARFRAC($Q$2,C32)))</f>
        <v>（   歳）</v>
      </c>
      <c r="F32" s="154"/>
      <c r="G32" s="154"/>
      <c r="H32" s="156">
        <v>0</v>
      </c>
      <c r="I32" s="381"/>
      <c r="J32" s="381"/>
      <c r="K32" s="382"/>
      <c r="L32" s="382"/>
      <c r="M32" s="381"/>
      <c r="N32" s="381"/>
      <c r="O32" s="382"/>
      <c r="P32" s="382"/>
      <c r="Q32" s="382"/>
      <c r="R32" s="383"/>
    </row>
    <row r="33" spans="1:18" ht="27" customHeight="1" x14ac:dyDescent="0.2">
      <c r="A33" s="360" t="str">
        <f>IFERROR(VLOOKUP(14,Sheet5!$A$1:$B$20,2,FALSE),"")</f>
        <v/>
      </c>
      <c r="B33" s="361"/>
      <c r="C33" s="362"/>
      <c r="D33" s="363"/>
      <c r="E33" s="155" t="str">
        <f t="shared" si="1"/>
        <v>（   歳）</v>
      </c>
      <c r="F33" s="154"/>
      <c r="G33" s="153"/>
      <c r="H33" s="152">
        <v>0</v>
      </c>
      <c r="I33" s="364"/>
      <c r="J33" s="364"/>
      <c r="K33" s="364"/>
      <c r="L33" s="364"/>
      <c r="M33" s="364"/>
      <c r="N33" s="364"/>
      <c r="O33" s="364"/>
      <c r="P33" s="364"/>
      <c r="Q33" s="364"/>
      <c r="R33" s="365"/>
    </row>
    <row r="34" spans="1:18" ht="27" customHeight="1" x14ac:dyDescent="0.2">
      <c r="A34" s="360" t="str">
        <f>IFERROR(VLOOKUP(15,Sheet5!$A$1:$B$20,2,FALSE),"")</f>
        <v/>
      </c>
      <c r="B34" s="361"/>
      <c r="C34" s="362"/>
      <c r="D34" s="363"/>
      <c r="E34" s="155" t="str">
        <f t="shared" si="1"/>
        <v>（   歳）</v>
      </c>
      <c r="F34" s="154"/>
      <c r="G34" s="153"/>
      <c r="H34" s="152">
        <v>0</v>
      </c>
      <c r="I34" s="364"/>
      <c r="J34" s="364"/>
      <c r="K34" s="364"/>
      <c r="L34" s="364"/>
      <c r="M34" s="364"/>
      <c r="N34" s="364"/>
      <c r="O34" s="364"/>
      <c r="P34" s="364"/>
      <c r="Q34" s="364"/>
      <c r="R34" s="365"/>
    </row>
    <row r="35" spans="1:18" ht="27" customHeight="1" x14ac:dyDescent="0.2">
      <c r="A35" s="360" t="str">
        <f>IFERROR(VLOOKUP(16,Sheet5!$A$1:$B$20,2,FALSE),"")</f>
        <v/>
      </c>
      <c r="B35" s="361"/>
      <c r="C35" s="362"/>
      <c r="D35" s="363"/>
      <c r="E35" s="155" t="str">
        <f t="shared" si="1"/>
        <v>（   歳）</v>
      </c>
      <c r="F35" s="154"/>
      <c r="G35" s="153"/>
      <c r="H35" s="152">
        <v>0</v>
      </c>
      <c r="I35" s="364"/>
      <c r="J35" s="364"/>
      <c r="K35" s="364"/>
      <c r="L35" s="364"/>
      <c r="M35" s="364"/>
      <c r="N35" s="364"/>
      <c r="O35" s="364"/>
      <c r="P35" s="364"/>
      <c r="Q35" s="364"/>
      <c r="R35" s="365"/>
    </row>
    <row r="36" spans="1:18" ht="27" customHeight="1" x14ac:dyDescent="0.2">
      <c r="A36" s="360" t="str">
        <f>IFERROR(VLOOKUP(17,Sheet5!$A$1:$B$20,2,FALSE),"")</f>
        <v/>
      </c>
      <c r="B36" s="361"/>
      <c r="C36" s="362"/>
      <c r="D36" s="363"/>
      <c r="E36" s="155" t="str">
        <f t="shared" si="1"/>
        <v>（   歳）</v>
      </c>
      <c r="F36" s="154"/>
      <c r="G36" s="153"/>
      <c r="H36" s="152">
        <v>0</v>
      </c>
      <c r="I36" s="364"/>
      <c r="J36" s="364"/>
      <c r="K36" s="364"/>
      <c r="L36" s="364"/>
      <c r="M36" s="364"/>
      <c r="N36" s="364"/>
      <c r="O36" s="364"/>
      <c r="P36" s="364"/>
      <c r="Q36" s="364"/>
      <c r="R36" s="365"/>
    </row>
    <row r="37" spans="1:18" ht="27" customHeight="1" x14ac:dyDescent="0.2">
      <c r="A37" s="360" t="str">
        <f>IFERROR(VLOOKUP(18,Sheet5!$A$1:$B$20,2,FALSE),"")</f>
        <v/>
      </c>
      <c r="B37" s="361"/>
      <c r="C37" s="362"/>
      <c r="D37" s="363"/>
      <c r="E37" s="155" t="str">
        <f t="shared" si="1"/>
        <v>（   歳）</v>
      </c>
      <c r="F37" s="154"/>
      <c r="G37" s="153"/>
      <c r="H37" s="152">
        <v>0</v>
      </c>
      <c r="I37" s="364"/>
      <c r="J37" s="364"/>
      <c r="K37" s="364"/>
      <c r="L37" s="364"/>
      <c r="M37" s="364"/>
      <c r="N37" s="364"/>
      <c r="O37" s="364"/>
      <c r="P37" s="364"/>
      <c r="Q37" s="364"/>
      <c r="R37" s="365"/>
    </row>
    <row r="38" spans="1:18" ht="27" customHeight="1" x14ac:dyDescent="0.2">
      <c r="A38" s="360" t="str">
        <f>IFERROR(VLOOKUP(19,Sheet5!$A$1:$B$20,2,FALSE),"")</f>
        <v/>
      </c>
      <c r="B38" s="361"/>
      <c r="C38" s="362"/>
      <c r="D38" s="363"/>
      <c r="E38" s="155" t="str">
        <f t="shared" si="1"/>
        <v>（   歳）</v>
      </c>
      <c r="F38" s="154"/>
      <c r="G38" s="153"/>
      <c r="H38" s="152">
        <v>0</v>
      </c>
      <c r="I38" s="364"/>
      <c r="J38" s="364"/>
      <c r="K38" s="364"/>
      <c r="L38" s="364"/>
      <c r="M38" s="364"/>
      <c r="N38" s="364"/>
      <c r="O38" s="364"/>
      <c r="P38" s="364"/>
      <c r="Q38" s="364"/>
      <c r="R38" s="365"/>
    </row>
    <row r="39" spans="1:18" ht="27" customHeight="1" x14ac:dyDescent="0.2">
      <c r="A39" s="360" t="str">
        <f>IFERROR(VLOOKUP(20,Sheet5!$A$1:$B$20,2,FALSE),"")</f>
        <v/>
      </c>
      <c r="B39" s="361"/>
      <c r="C39" s="362"/>
      <c r="D39" s="363"/>
      <c r="E39" s="155" t="str">
        <f t="shared" si="1"/>
        <v>（   歳）</v>
      </c>
      <c r="F39" s="154"/>
      <c r="G39" s="153"/>
      <c r="H39" s="152">
        <v>0</v>
      </c>
      <c r="I39" s="364"/>
      <c r="J39" s="364"/>
      <c r="K39" s="364"/>
      <c r="L39" s="364"/>
      <c r="M39" s="364"/>
      <c r="N39" s="364"/>
      <c r="O39" s="364"/>
      <c r="P39" s="364"/>
      <c r="Q39" s="364"/>
      <c r="R39" s="365"/>
    </row>
    <row r="40" spans="1:18" ht="27" customHeight="1" x14ac:dyDescent="0.2">
      <c r="A40" s="360"/>
      <c r="B40" s="361"/>
      <c r="C40" s="362"/>
      <c r="D40" s="363"/>
      <c r="E40" s="155" t="str">
        <f t="shared" si="1"/>
        <v>（   歳）</v>
      </c>
      <c r="F40" s="154"/>
      <c r="G40" s="153"/>
      <c r="H40" s="152">
        <v>0</v>
      </c>
      <c r="I40" s="364"/>
      <c r="J40" s="364"/>
      <c r="K40" s="364"/>
      <c r="L40" s="364"/>
      <c r="M40" s="364"/>
      <c r="N40" s="364"/>
      <c r="O40" s="364"/>
      <c r="P40" s="364"/>
      <c r="Q40" s="364"/>
      <c r="R40" s="365"/>
    </row>
    <row r="41" spans="1:18" ht="27" customHeight="1" x14ac:dyDescent="0.2">
      <c r="A41" s="360"/>
      <c r="B41" s="361"/>
      <c r="C41" s="362"/>
      <c r="D41" s="363"/>
      <c r="E41" s="155" t="str">
        <f t="shared" si="1"/>
        <v>（   歳）</v>
      </c>
      <c r="F41" s="154"/>
      <c r="G41" s="153"/>
      <c r="H41" s="152">
        <v>0</v>
      </c>
      <c r="I41" s="364"/>
      <c r="J41" s="364"/>
      <c r="K41" s="364"/>
      <c r="L41" s="364"/>
      <c r="M41" s="364"/>
      <c r="N41" s="364"/>
      <c r="O41" s="364"/>
      <c r="P41" s="364"/>
      <c r="Q41" s="364"/>
      <c r="R41" s="365"/>
    </row>
    <row r="42" spans="1:18" ht="27" customHeight="1" x14ac:dyDescent="0.2">
      <c r="A42" s="360"/>
      <c r="B42" s="361"/>
      <c r="C42" s="362"/>
      <c r="D42" s="363"/>
      <c r="E42" s="155" t="str">
        <f t="shared" si="1"/>
        <v>（   歳）</v>
      </c>
      <c r="F42" s="154"/>
      <c r="G42" s="153"/>
      <c r="H42" s="152"/>
      <c r="I42" s="364"/>
      <c r="J42" s="364"/>
      <c r="K42" s="364"/>
      <c r="L42" s="364"/>
      <c r="M42" s="364"/>
      <c r="N42" s="364"/>
      <c r="O42" s="364"/>
      <c r="P42" s="364"/>
      <c r="Q42" s="364"/>
      <c r="R42" s="365"/>
    </row>
    <row r="43" spans="1:18" ht="27" customHeight="1" thickBot="1" x14ac:dyDescent="0.25">
      <c r="A43" s="354"/>
      <c r="B43" s="355"/>
      <c r="C43" s="356"/>
      <c r="D43" s="357"/>
      <c r="E43" s="151" t="str">
        <f t="shared" si="1"/>
        <v>（   歳）</v>
      </c>
      <c r="F43" s="150"/>
      <c r="G43" s="149"/>
      <c r="H43" s="148"/>
      <c r="I43" s="358"/>
      <c r="J43" s="358"/>
      <c r="K43" s="358"/>
      <c r="L43" s="358"/>
      <c r="M43" s="358"/>
      <c r="N43" s="358"/>
      <c r="O43" s="358"/>
      <c r="P43" s="358"/>
      <c r="Q43" s="358"/>
      <c r="R43" s="359"/>
    </row>
    <row r="45" spans="1:18" ht="18.75" customHeight="1" x14ac:dyDescent="0.2">
      <c r="A45" s="163" t="s">
        <v>163</v>
      </c>
      <c r="B45" s="117" t="s">
        <v>145</v>
      </c>
    </row>
    <row r="46" spans="1:18" ht="18.75" customHeight="1" x14ac:dyDescent="0.2">
      <c r="A46" s="147">
        <v>2</v>
      </c>
      <c r="B46" s="117" t="s">
        <v>144</v>
      </c>
    </row>
    <row r="47" spans="1:18" ht="18.75" customHeight="1" x14ac:dyDescent="0.2">
      <c r="A47" s="117"/>
      <c r="B47" s="117" t="s">
        <v>143</v>
      </c>
    </row>
    <row r="48" spans="1:18" ht="18.75" customHeight="1" x14ac:dyDescent="0.2">
      <c r="A48" s="117">
        <v>3</v>
      </c>
      <c r="B48" s="117" t="s">
        <v>142</v>
      </c>
    </row>
    <row r="49" spans="1:18" ht="18.75" customHeight="1" x14ac:dyDescent="0.2">
      <c r="A49" s="117"/>
      <c r="B49" s="117" t="s">
        <v>141</v>
      </c>
    </row>
    <row r="51" spans="1:18" ht="18.75" customHeight="1" thickBot="1" x14ac:dyDescent="0.25">
      <c r="F51" s="146" t="s">
        <v>140</v>
      </c>
      <c r="G51" s="146"/>
      <c r="H51" s="146"/>
      <c r="I51" s="141"/>
      <c r="J51" s="141"/>
      <c r="K51" s="141"/>
      <c r="L51" s="141"/>
      <c r="M51" s="141"/>
      <c r="N51" s="145" t="s">
        <v>139</v>
      </c>
      <c r="O51" s="145"/>
      <c r="P51" s="145"/>
      <c r="Q51" s="145"/>
      <c r="R51" s="145"/>
    </row>
    <row r="52" spans="1:18" ht="13.8" thickTop="1" x14ac:dyDescent="0.2"/>
  </sheetData>
  <mergeCells count="172">
    <mergeCell ref="A1:B2"/>
    <mergeCell ref="C1:G2"/>
    <mergeCell ref="J1:O2"/>
    <mergeCell ref="P2:P3"/>
    <mergeCell ref="Q2:R3"/>
    <mergeCell ref="A4:B5"/>
    <mergeCell ref="C4:E5"/>
    <mergeCell ref="F4:F5"/>
    <mergeCell ref="H4:H5"/>
    <mergeCell ref="I4:L4"/>
    <mergeCell ref="A7:B7"/>
    <mergeCell ref="C7:D7"/>
    <mergeCell ref="I7:J7"/>
    <mergeCell ref="K7:L7"/>
    <mergeCell ref="M7:N7"/>
    <mergeCell ref="O7:R7"/>
    <mergeCell ref="M4:N5"/>
    <mergeCell ref="O4:R5"/>
    <mergeCell ref="I5:J5"/>
    <mergeCell ref="K5:L5"/>
    <mergeCell ref="A6:B6"/>
    <mergeCell ref="C6:D6"/>
    <mergeCell ref="I6:J6"/>
    <mergeCell ref="K6:L6"/>
    <mergeCell ref="M6:N6"/>
    <mergeCell ref="O6:R6"/>
    <mergeCell ref="A9:B9"/>
    <mergeCell ref="C9:D9"/>
    <mergeCell ref="I9:J9"/>
    <mergeCell ref="K9:L9"/>
    <mergeCell ref="M9:N9"/>
    <mergeCell ref="O9:R9"/>
    <mergeCell ref="A8:B8"/>
    <mergeCell ref="C8:D8"/>
    <mergeCell ref="I8:J8"/>
    <mergeCell ref="K8:L8"/>
    <mergeCell ref="M8:N8"/>
    <mergeCell ref="O8:R8"/>
    <mergeCell ref="A11:B11"/>
    <mergeCell ref="C11:D11"/>
    <mergeCell ref="I11:J11"/>
    <mergeCell ref="K11:L11"/>
    <mergeCell ref="M11:N11"/>
    <mergeCell ref="O11:R11"/>
    <mergeCell ref="A10:B10"/>
    <mergeCell ref="C10:D10"/>
    <mergeCell ref="I10:J10"/>
    <mergeCell ref="K10:L10"/>
    <mergeCell ref="M10:N10"/>
    <mergeCell ref="O10:R10"/>
    <mergeCell ref="A13:B13"/>
    <mergeCell ref="C13:D13"/>
    <mergeCell ref="I13:J13"/>
    <mergeCell ref="K13:L13"/>
    <mergeCell ref="M13:N13"/>
    <mergeCell ref="O13:R13"/>
    <mergeCell ref="A12:B12"/>
    <mergeCell ref="C12:D12"/>
    <mergeCell ref="I12:J12"/>
    <mergeCell ref="K12:L12"/>
    <mergeCell ref="M12:N12"/>
    <mergeCell ref="O12:R12"/>
    <mergeCell ref="A15:B15"/>
    <mergeCell ref="C15:D15"/>
    <mergeCell ref="I15:J15"/>
    <mergeCell ref="K15:L15"/>
    <mergeCell ref="M15:N15"/>
    <mergeCell ref="O15:R15"/>
    <mergeCell ref="A14:B14"/>
    <mergeCell ref="C14:D14"/>
    <mergeCell ref="I14:J14"/>
    <mergeCell ref="K14:L14"/>
    <mergeCell ref="M14:N14"/>
    <mergeCell ref="O14:R14"/>
    <mergeCell ref="A17:B17"/>
    <mergeCell ref="C17:D17"/>
    <mergeCell ref="I17:J17"/>
    <mergeCell ref="K17:L17"/>
    <mergeCell ref="M17:N17"/>
    <mergeCell ref="O17:R17"/>
    <mergeCell ref="A16:B16"/>
    <mergeCell ref="C16:D16"/>
    <mergeCell ref="I16:J16"/>
    <mergeCell ref="K16:L16"/>
    <mergeCell ref="M16:N16"/>
    <mergeCell ref="O16:R16"/>
    <mergeCell ref="A27:B28"/>
    <mergeCell ref="C27:G28"/>
    <mergeCell ref="J27:O28"/>
    <mergeCell ref="P28:P29"/>
    <mergeCell ref="Q28:R29"/>
    <mergeCell ref="A30:B31"/>
    <mergeCell ref="C30:E31"/>
    <mergeCell ref="F30:F31"/>
    <mergeCell ref="H30:H31"/>
    <mergeCell ref="I30:L30"/>
    <mergeCell ref="A33:B33"/>
    <mergeCell ref="C33:D33"/>
    <mergeCell ref="I33:J33"/>
    <mergeCell ref="K33:L33"/>
    <mergeCell ref="M33:N33"/>
    <mergeCell ref="O33:R33"/>
    <mergeCell ref="M30:N31"/>
    <mergeCell ref="O30:R31"/>
    <mergeCell ref="I31:J31"/>
    <mergeCell ref="K31:L31"/>
    <mergeCell ref="A32:B32"/>
    <mergeCell ref="C32:D32"/>
    <mergeCell ref="I32:J32"/>
    <mergeCell ref="K32:L32"/>
    <mergeCell ref="M32:N32"/>
    <mergeCell ref="O32:R32"/>
    <mergeCell ref="A35:B35"/>
    <mergeCell ref="C35:D35"/>
    <mergeCell ref="I35:J35"/>
    <mergeCell ref="K35:L35"/>
    <mergeCell ref="M35:N35"/>
    <mergeCell ref="O35:R35"/>
    <mergeCell ref="A34:B34"/>
    <mergeCell ref="C34:D34"/>
    <mergeCell ref="I34:J34"/>
    <mergeCell ref="K34:L34"/>
    <mergeCell ref="M34:N34"/>
    <mergeCell ref="O34:R34"/>
    <mergeCell ref="A37:B37"/>
    <mergeCell ref="C37:D37"/>
    <mergeCell ref="I37:J37"/>
    <mergeCell ref="K37:L37"/>
    <mergeCell ref="M37:N37"/>
    <mergeCell ref="O37:R37"/>
    <mergeCell ref="A36:B36"/>
    <mergeCell ref="C36:D36"/>
    <mergeCell ref="I36:J36"/>
    <mergeCell ref="K36:L36"/>
    <mergeCell ref="M36:N36"/>
    <mergeCell ref="O36:R36"/>
    <mergeCell ref="A39:B39"/>
    <mergeCell ref="C39:D39"/>
    <mergeCell ref="I39:J39"/>
    <mergeCell ref="K39:L39"/>
    <mergeCell ref="M39:N39"/>
    <mergeCell ref="O39:R39"/>
    <mergeCell ref="A38:B38"/>
    <mergeCell ref="C38:D38"/>
    <mergeCell ref="I38:J38"/>
    <mergeCell ref="K38:L38"/>
    <mergeCell ref="M38:N38"/>
    <mergeCell ref="O38:R38"/>
    <mergeCell ref="A41:B41"/>
    <mergeCell ref="C41:D41"/>
    <mergeCell ref="I41:J41"/>
    <mergeCell ref="K41:L41"/>
    <mergeCell ref="M41:N41"/>
    <mergeCell ref="O41:R41"/>
    <mergeCell ref="A40:B40"/>
    <mergeCell ref="C40:D40"/>
    <mergeCell ref="I40:J40"/>
    <mergeCell ref="K40:L40"/>
    <mergeCell ref="M40:N40"/>
    <mergeCell ref="O40:R40"/>
    <mergeCell ref="A43:B43"/>
    <mergeCell ref="C43:D43"/>
    <mergeCell ref="I43:J43"/>
    <mergeCell ref="K43:L43"/>
    <mergeCell ref="M43:N43"/>
    <mergeCell ref="O43:R43"/>
    <mergeCell ref="A42:B42"/>
    <mergeCell ref="C42:D42"/>
    <mergeCell ref="I42:J42"/>
    <mergeCell ref="K42:L42"/>
    <mergeCell ref="M42:N42"/>
    <mergeCell ref="O42:R42"/>
  </mergeCells>
  <phoneticPr fontId="3"/>
  <dataValidations count="2">
    <dataValidation type="list" allowBlank="1" showInputMessage="1" showErrorMessage="1" sqref="I6:J17 I32:J43" xr:uid="{00000000-0002-0000-0800-000000000000}">
      <formula1>"生徒手帳,保険証"</formula1>
    </dataValidation>
    <dataValidation type="list" allowBlank="1" showInputMessage="1" showErrorMessage="1" sqref="F6:F17 F32:F43" xr:uid="{00000000-0002-0000-0800-000001000000}">
      <formula1>"①,②"</formula1>
    </dataValidation>
  </dataValidation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大会要項</vt:lpstr>
      <vt:lpstr>会場図</vt:lpstr>
      <vt:lpstr>個人申込</vt:lpstr>
      <vt:lpstr>団体申込</vt:lpstr>
      <vt:lpstr>Sheet5</vt:lpstr>
      <vt:lpstr>利用証明書</vt:lpstr>
      <vt:lpstr>申請書（指定ラウンド）</vt:lpstr>
      <vt:lpstr>申請書（大会初日）</vt:lpstr>
      <vt:lpstr>申請書（大会最終日)</vt:lpstr>
      <vt:lpstr>会場図!Print_Area</vt:lpstr>
      <vt:lpstr>個人申込!Print_Area</vt:lpstr>
      <vt:lpstr>'申請書（指定ラウンド）'!Print_Area</vt:lpstr>
      <vt:lpstr>'申請書（大会最終日)'!Print_Area</vt:lpstr>
      <vt:lpstr>'申請書（大会初日）'!Print_Area</vt:lpstr>
      <vt:lpstr>大会要項!Print_Area</vt:lpstr>
      <vt:lpstr>団体申込!Print_Area</vt:lpstr>
      <vt:lpstr>利用証明書!Print_Area</vt:lpstr>
    </vt:vector>
  </TitlesOfParts>
  <Company>学校法人　三浦学園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10270</dc:creator>
  <cp:lastModifiedBy>mizuno-pc</cp:lastModifiedBy>
  <cp:lastPrinted>2021-07-08T03:55:47Z</cp:lastPrinted>
  <dcterms:created xsi:type="dcterms:W3CDTF">2006-02-13T04:37:44Z</dcterms:created>
  <dcterms:modified xsi:type="dcterms:W3CDTF">2022-02-25T04:00:09Z</dcterms:modified>
</cp:coreProperties>
</file>